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<sst xmlns="http://schemas.openxmlformats.org/spreadsheetml/2006/main" count="777" uniqueCount="642">
  <si>
    <t>Перечень  имущества Нижнеудинского муниципального образования, для осуществления деятельности по теплоснабжению, передаваемых в аренду по состоянию на 01.08.2011 года</t>
  </si>
  <si>
    <t>№№</t>
  </si>
  <si>
    <t xml:space="preserve">наименование объекта </t>
  </si>
  <si>
    <t>Населенный пункт, адрес</t>
  </si>
  <si>
    <t>Общая площадь, кв.м.</t>
  </si>
  <si>
    <t>Год постр. (капремонта)</t>
  </si>
  <si>
    <t>балансовая стоимость, руб.</t>
  </si>
  <si>
    <t>остаточная стоимость, руб.</t>
  </si>
  <si>
    <t>износ %</t>
  </si>
  <si>
    <t>Начальная ставка ежемесячн. арендной платы, руб.</t>
  </si>
  <si>
    <t>объекты недвижимости</t>
  </si>
  <si>
    <t xml:space="preserve">кирпичное здание котельной </t>
  </si>
  <si>
    <t>ул. Пионерская, 1</t>
  </si>
  <si>
    <t>Здание котельной</t>
  </si>
  <si>
    <t>Болотная,1 корпус 1(блок "А")</t>
  </si>
  <si>
    <t>Болотная,1 корпус 2 (блок "Б")</t>
  </si>
  <si>
    <t>Кирпичное 2-х этаж. здание центральной котельной</t>
  </si>
  <si>
    <t>Ленина,17 а</t>
  </si>
  <si>
    <t xml:space="preserve">Кирпичное здание котельной </t>
  </si>
  <si>
    <t>Экспериментальная, 1А</t>
  </si>
  <si>
    <t xml:space="preserve">Здание котельной </t>
  </si>
  <si>
    <t>Пушкина,18А</t>
  </si>
  <si>
    <t xml:space="preserve"> Здание котельной </t>
  </si>
  <si>
    <t>Некрасова,4</t>
  </si>
  <si>
    <t>кирпичное  одноэтажное здание котельной</t>
  </si>
  <si>
    <t>Полины Осипенко, 27А</t>
  </si>
  <si>
    <t xml:space="preserve">кирпичное одноэтажное здание котельной </t>
  </si>
  <si>
    <t>Петина, 48А</t>
  </si>
  <si>
    <t>Советская, 35А</t>
  </si>
  <si>
    <t>Дорожная, 1</t>
  </si>
  <si>
    <t xml:space="preserve">здание котельной с пристроем </t>
  </si>
  <si>
    <t>Красная, 2А</t>
  </si>
  <si>
    <t>здание насосной станции</t>
  </si>
  <si>
    <t>Молодости,7</t>
  </si>
  <si>
    <t>Встроенное помещение котельной</t>
  </si>
  <si>
    <t>Масловского,84</t>
  </si>
  <si>
    <t xml:space="preserve">кирпичное здание электрокотельной </t>
  </si>
  <si>
    <t>2-я Знаменская,18</t>
  </si>
  <si>
    <t xml:space="preserve">кирпич.здание электро котельной № 6 </t>
  </si>
  <si>
    <t>Индустриальная, 16А</t>
  </si>
  <si>
    <t>Кирпичное одноэтажное здание котельной</t>
  </si>
  <si>
    <t>6-ая Пятилетка,2Б</t>
  </si>
  <si>
    <t>кирпичное здание ЦТП</t>
  </si>
  <si>
    <t>Индустриальная,16А</t>
  </si>
  <si>
    <t>Гагарина, 4Б</t>
  </si>
  <si>
    <t xml:space="preserve"> кирпич здание электрокотельной </t>
  </si>
  <si>
    <t>встроенное помещение котельной</t>
  </si>
  <si>
    <t>Красноармейская, 38А-1</t>
  </si>
  <si>
    <t>Восточный переезд ПМК</t>
  </si>
  <si>
    <t>Транспортная 69В</t>
  </si>
  <si>
    <t>Здание электрокотельной</t>
  </si>
  <si>
    <t>Пушкина,35А</t>
  </si>
  <si>
    <t>помещение котельной в 1-этажном гипсоблочно-кирпичном здании</t>
  </si>
  <si>
    <t>Полевая,24</t>
  </si>
  <si>
    <t>здание проходной</t>
  </si>
  <si>
    <t>Молодости, 7</t>
  </si>
  <si>
    <t>Кирпичное здание котельной</t>
  </si>
  <si>
    <t>Нижнеудинск ул. Ленина, 49</t>
  </si>
  <si>
    <t>1990</t>
  </si>
  <si>
    <t>х</t>
  </si>
  <si>
    <t>Итого:</t>
  </si>
  <si>
    <t>Название объекта</t>
  </si>
  <si>
    <t>Характеристика объекта (мощность, кол-во ед, км. и т.д.</t>
  </si>
  <si>
    <t>Год постройки (капремонта)</t>
  </si>
  <si>
    <t>износ</t>
  </si>
  <si>
    <t>начальная ставка ежемес. арендной платы, руб</t>
  </si>
  <si>
    <t>инженерные сооружения</t>
  </si>
  <si>
    <t>1.</t>
  </si>
  <si>
    <t>г.Нижнеудинск, от котельной, находящейся по ул. Красноармейской №38А-1, по ул. К.Маркса, пер. Сосновому, ул. Красноармейской до д\сада №2</t>
  </si>
  <si>
    <t>Теплотрасса от котельной</t>
  </si>
  <si>
    <t>протяженность 751,1м</t>
  </si>
  <si>
    <t>1970 (к.р 2003)</t>
  </si>
  <si>
    <t>2.</t>
  </si>
  <si>
    <t>г. Нижнеудинск, от электрокотельной №1 по ул. Кржижановского 29 до ЦТП по ул. Индустриальная к домам №№16,18,20,22,24,26,19, 21, 23,25, 27, 29, 31 ., по ул. Кржижановского к д\с №13, УПК и домам 25,27,31.</t>
  </si>
  <si>
    <t xml:space="preserve">теплотрасса от электрокотельной №1 </t>
  </si>
  <si>
    <t>подземные канальные, протяженностью 1,3 км.</t>
  </si>
  <si>
    <t>1998, кап.ремонт</t>
  </si>
  <si>
    <t>3.</t>
  </si>
  <si>
    <t>г.Нижнеудинск, от электрокотельной №2 по ул. Экспериментальная 1А к домам №№1.3.5.7.9.11.13.15.</t>
  </si>
  <si>
    <t>теплотрасса от электрокотельной №2</t>
  </si>
  <si>
    <t>подземные канальные, протяженностью 0,85 км.</t>
  </si>
  <si>
    <t>1989, кап.ремонт</t>
  </si>
  <si>
    <t>4.</t>
  </si>
  <si>
    <t>г. Нижнеудинск от котельной по ул. 2 Знаменская, 18 к домам №№12,24,26,28,30,4,6,8,10,14,4А, по ул. Знаменская к домам  №№66,68,36,38,40,79,81,83</t>
  </si>
  <si>
    <t>Теплотрасса от электрокотельной №4 по ул. 2 Знаменская, 18</t>
  </si>
  <si>
    <t>подземные канальные, протяженностью 1,4 км.</t>
  </si>
  <si>
    <t>1988, кап.р. 2004</t>
  </si>
  <si>
    <t>5.</t>
  </si>
  <si>
    <t>г.Нижнеудинск, от электрокотельной №5 по ул. Индустриальная 16А по ул. Калинина к к дому №123, кинотеатру "Спутник", по ул. Петина к домам №№ 126.128.130.132,134,149,151, по ул. Кржижановского к домам №№11,9,7,5,3,1,8,6,4 по ул. Индустриальная к домам 1,4,6,8,10, д\с, интернату, по ул. Знаменская к домам №№103,105,107,109,99,95,93,70,70А, Д\с.</t>
  </si>
  <si>
    <t xml:space="preserve">теплотрасса от электрокотельной №5 </t>
  </si>
  <si>
    <t>подземные канальные, протяженностью 2,42 км.</t>
  </si>
  <si>
    <t xml:space="preserve">1978, кап.ремонт </t>
  </si>
  <si>
    <t>6.</t>
  </si>
  <si>
    <t>г.Нижнеудинск, от электрокотельной №5 по ул. Индустриальная 16А по ул. Калинина к домам №№ 23,21,19,125,125а,142,144, по ул. Петина 140,147, по ул. Кржижановского к д. 17,15,13</t>
  </si>
  <si>
    <t xml:space="preserve">теплотрасса  от электрокотельной №5 </t>
  </si>
  <si>
    <t>подземные канальные, протяженностью 0,56 км.</t>
  </si>
  <si>
    <t>1962, кап.ремонт</t>
  </si>
  <si>
    <t>7.</t>
  </si>
  <si>
    <t>г.Нижнеудинск, от электрокотельной по ул. Транспортная, 69В к домам №№60,58,56, по ул. Ключевая к дому №47</t>
  </si>
  <si>
    <t>теплотрасса от электрокотельной ул. Транспортная 69В</t>
  </si>
  <si>
    <t>подземные канальные, протяженностью 0,81 км.</t>
  </si>
  <si>
    <t>8.</t>
  </si>
  <si>
    <t>г. Нижнеудинск, от котельной по ул. Чапаева 47А к домам №№47,49,51,53, по ул. 6-я Пятилетка к домам №№46,48,50</t>
  </si>
  <si>
    <t>Теплотрасса от электрокотельной по ул. Чапаева 47А</t>
  </si>
  <si>
    <t>подземные канальные, протяженностью 0,34 км.</t>
  </si>
  <si>
    <t>9.</t>
  </si>
  <si>
    <t>г. Нижнеудинск от электрокотельной по ул. Гагарина 4Б к домам №№1,2,3,4,8,11,13,15А</t>
  </si>
  <si>
    <t>Теплотрасса от электрокотельной по ул Гагарина, 4Б</t>
  </si>
  <si>
    <t>подземные канальные, протяженностью 0,874км.</t>
  </si>
  <si>
    <t xml:space="preserve">1990, кап.рем. </t>
  </si>
  <si>
    <t>10.</t>
  </si>
  <si>
    <t>г.Нижнеудинск, от котельной по ул. Ленина 17А,  к домам №№17,19,27, по ул. Кашика к домам №№100,102,63, по ул. Горького 4, по ул. Гоголя к домам 85, 87, 42,44,46,48,50, Д\с №11, включая пожарные гидранты ПГ-54</t>
  </si>
  <si>
    <t>Теплотрасса от котельной по ул. Ленина 17А</t>
  </si>
  <si>
    <t>подземные канальные, протяженностью 1,069 км.</t>
  </si>
  <si>
    <t>11.</t>
  </si>
  <si>
    <t>г. Нижнеудинск, от котельной по ул. Пушкина 35А к жилому дому по ул. Пушкина 35</t>
  </si>
  <si>
    <t xml:space="preserve">Теплотрасса от котельной по ул. Пушкина 35А </t>
  </si>
  <si>
    <t>подземные канальные, протяженностью 0,15 км.</t>
  </si>
  <si>
    <t>12.</t>
  </si>
  <si>
    <t>г. Нижнеудинск,  от котельной по ул. Пушкина, 18 к жилым домам №18,20, по ул. Ленина к дому №40</t>
  </si>
  <si>
    <t xml:space="preserve">Теплотрасса от котельной по ул. Пушкина, 18 </t>
  </si>
  <si>
    <t>подземные канальные, протяженностью 0,135 км</t>
  </si>
  <si>
    <t>13.</t>
  </si>
  <si>
    <t>г. Нижнеудинск, от котельной по ул. Болотная 1 по ул. Ленина к домам №№51,28,32,25,23,21, по ул. Лермонтова к домам №№31,29,33,22,20 по ул. Некрасова к дому №3, по ул. Кирова к дому №2, по ул. Горького к дому №8,6, по ул. Болотная к дому №1, по ул. Краснопартизанская к дому №53,68,72</t>
  </si>
  <si>
    <t xml:space="preserve">Теплотрасса от котельной по ул. Болотная 1 </t>
  </si>
  <si>
    <t>подземные канальные, протяженностью 1,191 км.</t>
  </si>
  <si>
    <t>14.</t>
  </si>
  <si>
    <t>г. Нижнеудинск, от котельной по ул. Некрасова, 4 по ул. Краснопартизанская к домам №№1,47,51, ДРСУ, РЭУ, ГОВД</t>
  </si>
  <si>
    <t>Теплотрасса от котельной ул. Некрасова, 4</t>
  </si>
  <si>
    <t>подземные канальные, протяженностью 0,407 км.</t>
  </si>
  <si>
    <t>15.</t>
  </si>
  <si>
    <t>г. Нижнеудинск, от котельной по ул. Пионерская 1 по ул. Октябрьская к администрации, ГДК, к домам №№40,42,44,46,56,58,66,68, по ул. Энгельса к домам №1,3,5,7,11,13,2,4,8,10, по ул. Кашика к домам №№39,41,43,45,47,49,51,53,55,57,59,61,  по ул. Островского к д.№1, по ул. Ленина к домам 2,4,12, Гостиница, горсуд, по пер. Новому к д.1, по ул. Гоголя к домам №№28,30,45,47,49,81,83, по ул. Комосомольская к домам №№1,11,11А,13,17,2,4, по ул. Фурманова к д. №№ 1,3,5,7,9,11,13,2,4,6,8,10,12, по ул. Гоголя к д. №№1,21, по пер. Источному к д. №12,14, по ул. Фабричная к д.№№ 17,19,21,21А,23, по ул. Победы к д. №№24,26,28, по ул. Байкальская к д.22.</t>
  </si>
  <si>
    <t>Теплотрасса от котельной по ул. Пионерская 1.</t>
  </si>
  <si>
    <t>подземные канальные, протяженностью 5,3 км.</t>
  </si>
  <si>
    <t>16.</t>
  </si>
  <si>
    <t>г. Нижнеудинск, от  котельной по ул. Ленина 49А к домам №№34,47,49</t>
  </si>
  <si>
    <t>Теплотрасса от котельной по ул. Ленина 49А.</t>
  </si>
  <si>
    <t>подземные канальные, протяженностью 0,123 км.</t>
  </si>
  <si>
    <t>17.</t>
  </si>
  <si>
    <t>г. Нижнеудинск, от котельной по ул.П. Осипенко 27А к зданию школы №12, мастерским, водонапорной башне</t>
  </si>
  <si>
    <t>Теплотрасса от котельной по ул. П.Осипенко 27А</t>
  </si>
  <si>
    <t>подземные канальные, протяженностью 0,07км.</t>
  </si>
  <si>
    <t>18.</t>
  </si>
  <si>
    <t>г. Нижнеудинск, от котельной по ул. Красная 2А к зданию школы №10 и мастерским</t>
  </si>
  <si>
    <t>Теплотрасса от электрокотельной школы №10 по ул. Красная 2А</t>
  </si>
  <si>
    <t>подземные канальные, протяженностью 0,01 км.</t>
  </si>
  <si>
    <t>19.</t>
  </si>
  <si>
    <t>г. Нижнеудинск, от котельной по ул. Советская 35А к ДДТ, зданию школы №2, мастерским, магазину Эксперт, ИФНС, водонапорной башне</t>
  </si>
  <si>
    <t>Теплотрасса  от котельной по ул. Советская 35А</t>
  </si>
  <si>
    <t>подземные канальные, протяженностью 0,025 км.</t>
  </si>
  <si>
    <t>1968, кап.рем.</t>
  </si>
  <si>
    <t>20.</t>
  </si>
  <si>
    <t>г. Нижнеудинск, от котельной по ул. Дорожная 1 к дому №3А,3  по ул. Пихтовая к д.№ 5,1,2,3,4,6,8,16,18,3в,5а, по ул. Просвещения к д.№49, по ул. Менделеева к домам №№ 5,6,7,8,10, по ул. Снежная к домам №№ 4,6,7,9 по ул. Хвойная 1,2,3,5,6,7,8,9,10,12,14,16,18 по ул. Котовского 13, по ул. шевченко 6</t>
  </si>
  <si>
    <t>Теплотрасса от котельной по ул. Дорожная, 1</t>
  </si>
  <si>
    <t>подземные канальные, протяженностью 1,38 км.</t>
  </si>
  <si>
    <t>21.</t>
  </si>
  <si>
    <t>г. Нижнеудинск от котельной по ул. Масловского, 84 к домам №№66,84, по ул. Аллейная к д.№49</t>
  </si>
  <si>
    <t>Теплотрасса от котельной по ул. Масловского 84</t>
  </si>
  <si>
    <t>подземные канальные, протяженностью 0,056 км.</t>
  </si>
  <si>
    <t>22.</t>
  </si>
  <si>
    <t>г. Нижнеудинск, от котельной по ул. Молодости 7, на территории базы к гаражам, столярному цеху, столярке, административному зданию, складам, мастерской, по ул. Советской  к дому №47</t>
  </si>
  <si>
    <t>Теплотрасса от котельной по ул. Молодости 7</t>
  </si>
  <si>
    <t>подземные канальные, протяженностью 0,255 км.</t>
  </si>
  <si>
    <t>23.</t>
  </si>
  <si>
    <t>г. Нижнеудинск от котельной по ул.Полевая на территории базы, к дому №24, по ул. Маяковского к домам 21, 21а, по ул. Л.Толстого 22,23.</t>
  </si>
  <si>
    <t>Теплотрасса от котельной по ул. Полевая 24</t>
  </si>
  <si>
    <t>подземные канальные, протяженностью 0,585 км.</t>
  </si>
  <si>
    <t>24.</t>
  </si>
  <si>
    <t>г.Нижнеудинск,  от котельной по ул. Восточный переезд 21 к конторе, проходной, водонапорной башне, к домам №21-1, 21-2, 21-3.</t>
  </si>
  <si>
    <t>Теплотрасса от котельной ПМК</t>
  </si>
  <si>
    <t>подземные канальные, протяженностью 0,348 км.</t>
  </si>
  <si>
    <t>25.</t>
  </si>
  <si>
    <t>г.Нижнеудинск от котельной по ул. Маяковского  к жилому дому №38 и по ул. Космоса к ж.д. №29</t>
  </si>
  <si>
    <t>теплотрасса</t>
  </si>
  <si>
    <t>протяженностью 0,875 км.</t>
  </si>
  <si>
    <t>26.</t>
  </si>
  <si>
    <t>г.Нижнеудинск, по пер. Парковому</t>
  </si>
  <si>
    <t>протяженностью  0,717 км.</t>
  </si>
  <si>
    <t>27.</t>
  </si>
  <si>
    <t>Скважина</t>
  </si>
  <si>
    <t>Болотная, в р-не д.№1</t>
  </si>
  <si>
    <t>28.</t>
  </si>
  <si>
    <t>Труба дымовая</t>
  </si>
  <si>
    <t>Советская, школа№2</t>
  </si>
  <si>
    <t>29.</t>
  </si>
  <si>
    <t>Октябрьская, котельн.</t>
  </si>
  <si>
    <t>30.</t>
  </si>
  <si>
    <t>Ограждение территории</t>
  </si>
  <si>
    <t>Кржижановского</t>
  </si>
  <si>
    <t>31.</t>
  </si>
  <si>
    <t>Слюдфабрика</t>
  </si>
  <si>
    <t>32.</t>
  </si>
  <si>
    <t xml:space="preserve">Ограждение территории, длина 208 м. </t>
  </si>
  <si>
    <t>уч-к № 5 с/фабр</t>
  </si>
  <si>
    <t>33.</t>
  </si>
  <si>
    <t>передвижная котельная</t>
  </si>
  <si>
    <t>уч-к № 3 Модуль</t>
  </si>
  <si>
    <t>34.</t>
  </si>
  <si>
    <t>Сети низковольтные электрические</t>
  </si>
  <si>
    <t>Очистные сооружения</t>
  </si>
  <si>
    <t>35.</t>
  </si>
  <si>
    <t>Емкость для воды</t>
  </si>
  <si>
    <t>э/к №7, шк.48</t>
  </si>
  <si>
    <t xml:space="preserve">Итого: </t>
  </si>
  <si>
    <t>Движимое имущество (машины и оборудование, производственный хозяйственный инвентарь) для осуществления деятельности по теплоснабжению</t>
  </si>
  <si>
    <t>Наименование имущества</t>
  </si>
  <si>
    <t>Инвентарный номер</t>
  </si>
  <si>
    <t>кол-во единиц</t>
  </si>
  <si>
    <t>Начальная ставка ежемес. арендной платы, руб</t>
  </si>
  <si>
    <t>Котел  водогрейный</t>
  </si>
  <si>
    <t>КЭВ-160/04</t>
  </si>
  <si>
    <t>010.4.0151</t>
  </si>
  <si>
    <t>Эл. котельная</t>
  </si>
  <si>
    <t xml:space="preserve"> БЭК 320/04</t>
  </si>
  <si>
    <t>010.4.0152</t>
  </si>
  <si>
    <t xml:space="preserve">Эл. котельная </t>
  </si>
  <si>
    <t>БЭК 320/04</t>
  </si>
  <si>
    <t>0153</t>
  </si>
  <si>
    <t>Теплогенератор</t>
  </si>
  <si>
    <t>0154</t>
  </si>
  <si>
    <t>Экономайзер</t>
  </si>
  <si>
    <t>0156</t>
  </si>
  <si>
    <t>0157</t>
  </si>
  <si>
    <t xml:space="preserve">Котлы                 </t>
  </si>
  <si>
    <t>ДКВР 10-13</t>
  </si>
  <si>
    <t>0158</t>
  </si>
  <si>
    <t>Топка</t>
  </si>
  <si>
    <t>ЦУЗМ 2700х4000</t>
  </si>
  <si>
    <t>0159</t>
  </si>
  <si>
    <t>Топливоподача</t>
  </si>
  <si>
    <t>0160</t>
  </si>
  <si>
    <t>Эл.двигатель</t>
  </si>
  <si>
    <t>55/1500</t>
  </si>
  <si>
    <t>0161</t>
  </si>
  <si>
    <t xml:space="preserve">4квт. </t>
  </si>
  <si>
    <t>0162</t>
  </si>
  <si>
    <t>75/3000</t>
  </si>
  <si>
    <t>0163</t>
  </si>
  <si>
    <t>18,5/1500</t>
  </si>
  <si>
    <t>0164</t>
  </si>
  <si>
    <t>15/3000</t>
  </si>
  <si>
    <t>0165</t>
  </si>
  <si>
    <t>30/1500</t>
  </si>
  <si>
    <t>0167</t>
  </si>
  <si>
    <t>45/3000</t>
  </si>
  <si>
    <t>0173</t>
  </si>
  <si>
    <t>Высоковольтное оборудование</t>
  </si>
  <si>
    <t>0175</t>
  </si>
  <si>
    <t>КТПП</t>
  </si>
  <si>
    <t>400/10-0,4</t>
  </si>
  <si>
    <t>0176</t>
  </si>
  <si>
    <t>2500/10-0,4</t>
  </si>
  <si>
    <t>0177</t>
  </si>
  <si>
    <t xml:space="preserve">Котлы КЭВ </t>
  </si>
  <si>
    <t xml:space="preserve">1000/10-0,4 </t>
  </si>
  <si>
    <t>0178</t>
  </si>
  <si>
    <t>Блок сетевых насосов</t>
  </si>
  <si>
    <t>0179</t>
  </si>
  <si>
    <t xml:space="preserve">Панель управления КЭВ </t>
  </si>
  <si>
    <t xml:space="preserve">ДМР06В2У </t>
  </si>
  <si>
    <t>0180</t>
  </si>
  <si>
    <t>Шкаф подпиточных насосов</t>
  </si>
  <si>
    <t>0181</t>
  </si>
  <si>
    <t>Шкаф сетевых насосов</t>
  </si>
  <si>
    <t>0182</t>
  </si>
  <si>
    <t>Шкаф ввода</t>
  </si>
  <si>
    <t>0183</t>
  </si>
  <si>
    <t>Шкаф местного упр.и сигнализации</t>
  </si>
  <si>
    <t>0184</t>
  </si>
  <si>
    <t>Трансформаторная подстанция</t>
  </si>
  <si>
    <t>0185</t>
  </si>
  <si>
    <t xml:space="preserve">Тр.подстанция </t>
  </si>
  <si>
    <t>КТП 250/10</t>
  </si>
  <si>
    <t>0186</t>
  </si>
  <si>
    <t xml:space="preserve">Котлы КЭВ  </t>
  </si>
  <si>
    <t>250/0,4</t>
  </si>
  <si>
    <t>0188</t>
  </si>
  <si>
    <t>Трансформатор</t>
  </si>
  <si>
    <t>ТМ 630/10-0,4</t>
  </si>
  <si>
    <t>0189</t>
  </si>
  <si>
    <t xml:space="preserve">Котел </t>
  </si>
  <si>
    <t xml:space="preserve">КЭВ-160/0,4 </t>
  </si>
  <si>
    <t>0190</t>
  </si>
  <si>
    <t>Панель управления КЭВ</t>
  </si>
  <si>
    <t>0192</t>
  </si>
  <si>
    <t>ТМ400 кв.</t>
  </si>
  <si>
    <t>0193</t>
  </si>
  <si>
    <t xml:space="preserve">КЭВ-1000/0,4 </t>
  </si>
  <si>
    <t>0194</t>
  </si>
  <si>
    <t>Тепломеханическое оборудование</t>
  </si>
  <si>
    <t>0393</t>
  </si>
  <si>
    <t>0195</t>
  </si>
  <si>
    <t>Ячейки</t>
  </si>
  <si>
    <t xml:space="preserve"> КСО-366 </t>
  </si>
  <si>
    <t>0196</t>
  </si>
  <si>
    <t xml:space="preserve">Электропривод </t>
  </si>
  <si>
    <t>ТИП-В</t>
  </si>
  <si>
    <t>0197</t>
  </si>
  <si>
    <t xml:space="preserve">Регулятор мощности </t>
  </si>
  <si>
    <t>0198</t>
  </si>
  <si>
    <t xml:space="preserve">Трансформатор </t>
  </si>
  <si>
    <t>ТМ</t>
  </si>
  <si>
    <t>0199</t>
  </si>
  <si>
    <t xml:space="preserve">ТМ </t>
  </si>
  <si>
    <t>0200</t>
  </si>
  <si>
    <t>Эл.бойлер</t>
  </si>
  <si>
    <t>0204</t>
  </si>
  <si>
    <t>Блочная котельная</t>
  </si>
  <si>
    <t>БЭК 750/04</t>
  </si>
  <si>
    <t>0207</t>
  </si>
  <si>
    <t>Мегометр</t>
  </si>
  <si>
    <t>ЭС 0202/25</t>
  </si>
  <si>
    <t>0209</t>
  </si>
  <si>
    <t>Клещи токоизмерительные</t>
  </si>
  <si>
    <t>0210</t>
  </si>
  <si>
    <t>Тестер</t>
  </si>
  <si>
    <t>У 43101</t>
  </si>
  <si>
    <t>0211</t>
  </si>
  <si>
    <t>Вентилятор дутьевой</t>
  </si>
  <si>
    <t>0214</t>
  </si>
  <si>
    <t>ВДН-25.</t>
  </si>
  <si>
    <t>0215</t>
  </si>
  <si>
    <t>Насос</t>
  </si>
  <si>
    <t>Д 320-50</t>
  </si>
  <si>
    <t>0228</t>
  </si>
  <si>
    <t xml:space="preserve">Насос  </t>
  </si>
  <si>
    <t>КМ 100-80-160</t>
  </si>
  <si>
    <t>0231</t>
  </si>
  <si>
    <t>К 100-65-250</t>
  </si>
  <si>
    <t xml:space="preserve"> Насос  </t>
  </si>
  <si>
    <t>К-30-40</t>
  </si>
  <si>
    <t>0232</t>
  </si>
  <si>
    <t xml:space="preserve">Насос </t>
  </si>
  <si>
    <t>Д 320-150</t>
  </si>
  <si>
    <t>0236</t>
  </si>
  <si>
    <t>КМ 45-55</t>
  </si>
  <si>
    <t>0238</t>
  </si>
  <si>
    <t>К 100-15</t>
  </si>
  <si>
    <t>0241</t>
  </si>
  <si>
    <t>К 8-18</t>
  </si>
  <si>
    <t>0243</t>
  </si>
  <si>
    <t>К 45-55</t>
  </si>
  <si>
    <t>0244</t>
  </si>
  <si>
    <t>Конвейер ленточный в комплекте</t>
  </si>
  <si>
    <t>№2В-500мм35м.п.</t>
  </si>
  <si>
    <t>0304</t>
  </si>
  <si>
    <t>0303</t>
  </si>
  <si>
    <t>Углеподача-эстакада с п/путями,тележкой,лебедкой</t>
  </si>
  <si>
    <t>0305</t>
  </si>
  <si>
    <t>0306</t>
  </si>
  <si>
    <t>Транспортер подачи угля</t>
  </si>
  <si>
    <t>0308</t>
  </si>
  <si>
    <t>0307</t>
  </si>
  <si>
    <t xml:space="preserve">Конвейер </t>
  </si>
  <si>
    <t>В-650</t>
  </si>
  <si>
    <t>0309</t>
  </si>
  <si>
    <t>Конвейер</t>
  </si>
  <si>
    <t>0310</t>
  </si>
  <si>
    <t>Конвейер ленточный</t>
  </si>
  <si>
    <t>0311</t>
  </si>
  <si>
    <t>Кранбалка</t>
  </si>
  <si>
    <t>0314</t>
  </si>
  <si>
    <t>Сварочный аппарат</t>
  </si>
  <si>
    <t>0322</t>
  </si>
  <si>
    <t>Сварочный агрегат</t>
  </si>
  <si>
    <t>0324</t>
  </si>
  <si>
    <t>Трансформатор сварочный</t>
  </si>
  <si>
    <t>ТДМ-401</t>
  </si>
  <si>
    <t>0335</t>
  </si>
  <si>
    <t>0326</t>
  </si>
  <si>
    <t>0331</t>
  </si>
  <si>
    <t>0332</t>
  </si>
  <si>
    <t>0329</t>
  </si>
  <si>
    <t>0460</t>
  </si>
  <si>
    <t xml:space="preserve">Котел "Братск" </t>
  </si>
  <si>
    <t>0284</t>
  </si>
  <si>
    <t>0296</t>
  </si>
  <si>
    <t>0295</t>
  </si>
  <si>
    <t>0294</t>
  </si>
  <si>
    <t>0293</t>
  </si>
  <si>
    <t>0285</t>
  </si>
  <si>
    <t>0286</t>
  </si>
  <si>
    <t>0287</t>
  </si>
  <si>
    <t>0288</t>
  </si>
  <si>
    <t>Котел "Братск"</t>
  </si>
  <si>
    <t>0289</t>
  </si>
  <si>
    <t>0290</t>
  </si>
  <si>
    <t>0291</t>
  </si>
  <si>
    <t>0292</t>
  </si>
  <si>
    <t>0298</t>
  </si>
  <si>
    <t>0297</t>
  </si>
  <si>
    <t>Станок токарный</t>
  </si>
  <si>
    <t>0342</t>
  </si>
  <si>
    <t>Станок заточный</t>
  </si>
  <si>
    <t>0352</t>
  </si>
  <si>
    <t>Станок сверлильный</t>
  </si>
  <si>
    <t>0353</t>
  </si>
  <si>
    <t>Вагон передвижной</t>
  </si>
  <si>
    <t>0390</t>
  </si>
  <si>
    <t>Электроточило</t>
  </si>
  <si>
    <t>0392</t>
  </si>
  <si>
    <t>Фильтр водородно-катионитовый</t>
  </si>
  <si>
    <t>0365</t>
  </si>
  <si>
    <t>Батарейный золоуловитель</t>
  </si>
  <si>
    <t>0366</t>
  </si>
  <si>
    <t>Колонка диараторная</t>
  </si>
  <si>
    <t>ДН-100</t>
  </si>
  <si>
    <t>0368</t>
  </si>
  <si>
    <t>Химводоподготовка</t>
  </si>
  <si>
    <t>Сухое шлакоудаление</t>
  </si>
  <si>
    <t>0371</t>
  </si>
  <si>
    <t>Бак диараторный</t>
  </si>
  <si>
    <t>25 куб.м.</t>
  </si>
  <si>
    <t>0372</t>
  </si>
  <si>
    <t xml:space="preserve">Бак диараторный </t>
  </si>
  <si>
    <t>8,5 куб.м.</t>
  </si>
  <si>
    <t>0373</t>
  </si>
  <si>
    <t>Пароводонагреватель</t>
  </si>
  <si>
    <t>ПОСТ 34-531-68</t>
  </si>
  <si>
    <t>0374</t>
  </si>
  <si>
    <t>УВП-1</t>
  </si>
  <si>
    <t>0375</t>
  </si>
  <si>
    <t>0376</t>
  </si>
  <si>
    <t>Электрокотел</t>
  </si>
  <si>
    <t>КЭВ 250/0,4</t>
  </si>
  <si>
    <t>0217</t>
  </si>
  <si>
    <t>Электропанель</t>
  </si>
  <si>
    <t>ПУ КЭВ 250/0,4</t>
  </si>
  <si>
    <t>0218</t>
  </si>
  <si>
    <t>0502</t>
  </si>
  <si>
    <t xml:space="preserve">Электрокотел </t>
  </si>
  <si>
    <t>0503</t>
  </si>
  <si>
    <t xml:space="preserve">Электропанель </t>
  </si>
  <si>
    <t>0504</t>
  </si>
  <si>
    <t>КТПНС 630/10</t>
  </si>
  <si>
    <t>0505</t>
  </si>
  <si>
    <t>КЭВ 1000/0,4</t>
  </si>
  <si>
    <t>0509</t>
  </si>
  <si>
    <t>Шкаф  ввода</t>
  </si>
  <si>
    <t>0510</t>
  </si>
  <si>
    <t>Шкаф ШСН</t>
  </si>
  <si>
    <t>0511</t>
  </si>
  <si>
    <t>Шкаф ШППН</t>
  </si>
  <si>
    <t>0512</t>
  </si>
  <si>
    <t>Пульт ПМУ</t>
  </si>
  <si>
    <t>0514</t>
  </si>
  <si>
    <t>Пульт ПМС</t>
  </si>
  <si>
    <t>0515</t>
  </si>
  <si>
    <t>Щиток вводный</t>
  </si>
  <si>
    <t>0516</t>
  </si>
  <si>
    <t>0517</t>
  </si>
  <si>
    <t>ТМ 1000/10/0,4</t>
  </si>
  <si>
    <t>0518</t>
  </si>
  <si>
    <t>НКУ 140</t>
  </si>
  <si>
    <t>0519</t>
  </si>
  <si>
    <t>0520</t>
  </si>
  <si>
    <t>ПУ КЭВ 1000/0,4.</t>
  </si>
  <si>
    <t>0521</t>
  </si>
  <si>
    <t>Камера КСО</t>
  </si>
  <si>
    <t>0522</t>
  </si>
  <si>
    <t>0523</t>
  </si>
  <si>
    <t>0524</t>
  </si>
  <si>
    <t>0525</t>
  </si>
  <si>
    <t>Шкаф ГВС</t>
  </si>
  <si>
    <t>0526</t>
  </si>
  <si>
    <t>ТМ 160/10</t>
  </si>
  <si>
    <t>0527</t>
  </si>
  <si>
    <t>0528</t>
  </si>
  <si>
    <t xml:space="preserve">Насос                        </t>
  </si>
  <si>
    <t>К 100-65-200</t>
  </si>
  <si>
    <t>0529</t>
  </si>
  <si>
    <t xml:space="preserve">Трансформатор        </t>
  </si>
  <si>
    <t>0223</t>
  </si>
  <si>
    <t xml:space="preserve">Камера КСО </t>
  </si>
  <si>
    <t>6 шт.</t>
  </si>
  <si>
    <t>0224</t>
  </si>
  <si>
    <t xml:space="preserve">Электрокотел              </t>
  </si>
  <si>
    <t>КЭВ 160/0,4</t>
  </si>
  <si>
    <t>0532</t>
  </si>
  <si>
    <t xml:space="preserve">Электропанель           </t>
  </si>
  <si>
    <t>0533</t>
  </si>
  <si>
    <t>0534</t>
  </si>
  <si>
    <t>ХВП 45/30</t>
  </si>
  <si>
    <t>0240</t>
  </si>
  <si>
    <t>КТП</t>
  </si>
  <si>
    <t xml:space="preserve"> 630/10</t>
  </si>
  <si>
    <t>0379</t>
  </si>
  <si>
    <t xml:space="preserve">КТП </t>
  </si>
  <si>
    <t>0380</t>
  </si>
  <si>
    <t xml:space="preserve">Котлы б/у после ремонта  </t>
  </si>
  <si>
    <t>Универсал</t>
  </si>
  <si>
    <t>0382</t>
  </si>
  <si>
    <t>ТМЗ</t>
  </si>
  <si>
    <t>0381</t>
  </si>
  <si>
    <t>КВЖД СЭМ -2</t>
  </si>
  <si>
    <t>0383</t>
  </si>
  <si>
    <t xml:space="preserve">Котлы </t>
  </si>
  <si>
    <t>б/у после ремонта</t>
  </si>
  <si>
    <t>0385</t>
  </si>
  <si>
    <t>Электродвигатель</t>
  </si>
  <si>
    <t xml:space="preserve"> 11/1000</t>
  </si>
  <si>
    <t>0386</t>
  </si>
  <si>
    <t>ТМ 10/0,4</t>
  </si>
  <si>
    <t>0387</t>
  </si>
  <si>
    <t xml:space="preserve"> К 20/30</t>
  </si>
  <si>
    <t>0245</t>
  </si>
  <si>
    <t xml:space="preserve"> К 40/50</t>
  </si>
  <si>
    <t>0246</t>
  </si>
  <si>
    <t xml:space="preserve"> Д 320</t>
  </si>
  <si>
    <t>0247</t>
  </si>
  <si>
    <t>К 8/18</t>
  </si>
  <si>
    <t>0248</t>
  </si>
  <si>
    <t>Д 320 б/у</t>
  </si>
  <si>
    <t>0249</t>
  </si>
  <si>
    <t>Насос сетевой для давления</t>
  </si>
  <si>
    <t>К 45/30</t>
  </si>
  <si>
    <t>0255</t>
  </si>
  <si>
    <t>320/55,75</t>
  </si>
  <si>
    <t>0257</t>
  </si>
  <si>
    <t>0261</t>
  </si>
  <si>
    <t xml:space="preserve">Дымосос </t>
  </si>
  <si>
    <t>ДН-8</t>
  </si>
  <si>
    <t>0269</t>
  </si>
  <si>
    <t>Дымосос</t>
  </si>
  <si>
    <t>0270</t>
  </si>
  <si>
    <t>0273</t>
  </si>
  <si>
    <t xml:space="preserve"> ДН-10 </t>
  </si>
  <si>
    <t>0276</t>
  </si>
  <si>
    <t>ДН-10 с э/дв</t>
  </si>
  <si>
    <t>0277</t>
  </si>
  <si>
    <t>ДН-10 б/у</t>
  </si>
  <si>
    <t>0280</t>
  </si>
  <si>
    <t xml:space="preserve">Дымосос  </t>
  </si>
  <si>
    <t>ДН 12,5 б/д</t>
  </si>
  <si>
    <t>0323</t>
  </si>
  <si>
    <t>ДН-10</t>
  </si>
  <si>
    <t>0271</t>
  </si>
  <si>
    <t>Циклон</t>
  </si>
  <si>
    <t>0281</t>
  </si>
  <si>
    <t>0282</t>
  </si>
  <si>
    <t xml:space="preserve"> ДН-10 б/у</t>
  </si>
  <si>
    <t>0279</t>
  </si>
  <si>
    <t>К50-80-200   с э/двигателем 15квт 3000 об/мин</t>
  </si>
  <si>
    <t>1156</t>
  </si>
  <si>
    <t>К100-65-200</t>
  </si>
  <si>
    <t>1252</t>
  </si>
  <si>
    <t>шкаф ввода</t>
  </si>
  <si>
    <t>1 шт -сетев.уч-к, 4 шт -3уч-к</t>
  </si>
  <si>
    <t xml:space="preserve">Ходовая часть ДН 12,5 </t>
  </si>
  <si>
    <t>уч-к № 5</t>
  </si>
  <si>
    <t>вентилятор с двигателем</t>
  </si>
  <si>
    <t>уч-к № 1 ц/кот</t>
  </si>
  <si>
    <t>дымосос ДН-10</t>
  </si>
  <si>
    <t xml:space="preserve"> уч-к № 1 шк-12</t>
  </si>
  <si>
    <t>насос к 80-50-200 сэ/дв 15/300</t>
  </si>
  <si>
    <t>уч-к № 4  э/кот 6</t>
  </si>
  <si>
    <t>насос НКЦ 140</t>
  </si>
  <si>
    <t>насос к 20-30</t>
  </si>
  <si>
    <t>уч-к № 4 кот. по ул. Масловского</t>
  </si>
  <si>
    <t>насос к 45/55</t>
  </si>
  <si>
    <t>АТУ</t>
  </si>
  <si>
    <t>насос Д 200-36</t>
  </si>
  <si>
    <t xml:space="preserve">уч-к № 3  </t>
  </si>
  <si>
    <t>Течеискатель</t>
  </si>
  <si>
    <t>уч-к теплосети</t>
  </si>
  <si>
    <t>Паровой котел ДКВР 10/13 № 3</t>
  </si>
  <si>
    <t>НСФ</t>
  </si>
  <si>
    <t>ТП ТМ 630/10, трансформаторная подстанция с силовым трансформатором 630 кВ, 10/04 кВ</t>
  </si>
  <si>
    <t>установлена на очистных сооружениях города</t>
  </si>
  <si>
    <t>КТП 630/10-0,4 кВ Компл-ая трансф-я подст-я с силовым трансф-м мощностью 630 кВ, напряжение 10/0,4 кВ.</t>
  </si>
  <si>
    <t>Кирзавод</t>
  </si>
  <si>
    <t>насос Д 320-50</t>
  </si>
  <si>
    <t>уч-к водоснабж.</t>
  </si>
  <si>
    <t xml:space="preserve">Трансформаторная подстанция   </t>
  </si>
  <si>
    <t>пилорама</t>
  </si>
  <si>
    <t>Выкл.авт.серии АВ2М10 СВ 800 АРП</t>
  </si>
  <si>
    <t>кот. Слюдфабрики</t>
  </si>
  <si>
    <t>080.2.0006</t>
  </si>
  <si>
    <t>Дымосос ДН 10 б/у</t>
  </si>
  <si>
    <t>котельная ДСУ, уч. №3</t>
  </si>
  <si>
    <t>0007</t>
  </si>
  <si>
    <t>Дымосос ДН-10 -1000 лев.</t>
  </si>
  <si>
    <t>участок 2 болотная</t>
  </si>
  <si>
    <t>0008</t>
  </si>
  <si>
    <t>Дымосос ДН-10   1000 пр.</t>
  </si>
  <si>
    <t>уч.1 котельная</t>
  </si>
  <si>
    <t>0009</t>
  </si>
  <si>
    <t>Дымосос ДН-10</t>
  </si>
  <si>
    <t>котельная шк. №2</t>
  </si>
  <si>
    <t>0010</t>
  </si>
  <si>
    <t>Золоулавитель 4х-2БН 2-6</t>
  </si>
  <si>
    <t>уч.5 слюдф</t>
  </si>
  <si>
    <t>0011</t>
  </si>
  <si>
    <t>трубные регистры к котлу "Братск" М</t>
  </si>
  <si>
    <t>участок 1 ц.кот.</t>
  </si>
  <si>
    <t>0013</t>
  </si>
  <si>
    <t>Маш.пост.тока 4А ПН-М</t>
  </si>
  <si>
    <t>участок 5</t>
  </si>
  <si>
    <t>0017</t>
  </si>
  <si>
    <t>Насос Д 320-50 с эл.дв. 75/1500</t>
  </si>
  <si>
    <t>0019</t>
  </si>
  <si>
    <t>Насос Д 320/50 с эл.дв. 55/1500</t>
  </si>
  <si>
    <t>уч. №2</t>
  </si>
  <si>
    <t>0020</t>
  </si>
  <si>
    <t>Насос К 80-50-200 с эл.дв.15/3000</t>
  </si>
  <si>
    <t>участок 4</t>
  </si>
  <si>
    <t>0031</t>
  </si>
  <si>
    <t>Насос КМ 80-50-200 с эл.дв. 15/3000</t>
  </si>
  <si>
    <t>0032</t>
  </si>
  <si>
    <t>котельная модуль</t>
  </si>
  <si>
    <t>0033</t>
  </si>
  <si>
    <t>0034</t>
  </si>
  <si>
    <t>котельная шк. №2 уч.№3</t>
  </si>
  <si>
    <t>0035</t>
  </si>
  <si>
    <t>Насос К 80-65-160 с эл.дв. 7,5/3000</t>
  </si>
  <si>
    <t>уч. 1 шк 12</t>
  </si>
  <si>
    <t>0036</t>
  </si>
  <si>
    <t>Насос ЦНСГ 38-132 с дв. 30/3000</t>
  </si>
  <si>
    <t>участок 5 слюдф</t>
  </si>
  <si>
    <t>0037</t>
  </si>
  <si>
    <t xml:space="preserve">участок 3 хлх </t>
  </si>
  <si>
    <t>0041</t>
  </si>
  <si>
    <t>Трансформатор сварочный ТДМ 303</t>
  </si>
  <si>
    <t xml:space="preserve"> участок 3 ХЛХ</t>
  </si>
  <si>
    <t>0043</t>
  </si>
  <si>
    <t>Экономайзер ЭБ 1-330</t>
  </si>
  <si>
    <t>уч. 5</t>
  </si>
  <si>
    <t>0047</t>
  </si>
  <si>
    <t>ТМ 630/10</t>
  </si>
  <si>
    <t>Молодости 7</t>
  </si>
  <si>
    <t>0016</t>
  </si>
  <si>
    <t>ТМ250/10-0,4</t>
  </si>
  <si>
    <t>0045</t>
  </si>
  <si>
    <t>ТМ 630/1004 б\у</t>
  </si>
  <si>
    <t>080.2.0046</t>
  </si>
  <si>
    <t xml:space="preserve">х </t>
  </si>
  <si>
    <t>движимое имущество (производственный хозяйственный инвентарь)</t>
  </si>
  <si>
    <t xml:space="preserve">Кресло офисное </t>
  </si>
  <si>
    <t>010.6.0048</t>
  </si>
  <si>
    <t>Всего имущества:</t>
  </si>
  <si>
    <t>Кржижановского,12</t>
  </si>
  <si>
    <t>Приложение № 1 к договору аренды по теплоснабжению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</si>
</sst>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4" fontId="8" fillId="33" borderId="12" xfId="0" applyNumberFormat="1" applyFont="1" applyFill="1" applyBorder="1" applyAlignment="1">
      <alignment vertical="top" wrapText="1"/>
    </xf>
    <xf numFmtId="0" fontId="8" fillId="33" borderId="10" xfId="52" applyFont="1" applyFill="1" applyBorder="1" applyAlignment="1">
      <alignment vertical="top" wrapText="1"/>
      <protection/>
    </xf>
    <xf numFmtId="49" fontId="8" fillId="33" borderId="10" xfId="52" applyNumberFormat="1" applyFont="1" applyFill="1" applyBorder="1" applyAlignment="1">
      <alignment horizontal="right" vertical="top" wrapText="1"/>
      <protection/>
    </xf>
    <xf numFmtId="0" fontId="10" fillId="33" borderId="13" xfId="0" applyFont="1" applyFill="1" applyBorder="1" applyAlignment="1">
      <alignment vertical="top" wrapText="1"/>
    </xf>
    <xf numFmtId="4" fontId="10" fillId="33" borderId="14" xfId="0" applyNumberFormat="1" applyFont="1" applyFill="1" applyBorder="1" applyAlignment="1">
      <alignment vertical="top" wrapText="1"/>
    </xf>
    <xf numFmtId="4" fontId="10" fillId="33" borderId="15" xfId="0" applyNumberFormat="1" applyFont="1" applyFill="1" applyBorder="1" applyAlignment="1">
      <alignment vertical="top" wrapText="1"/>
    </xf>
    <xf numFmtId="3" fontId="10" fillId="33" borderId="16" xfId="0" applyNumberFormat="1" applyFont="1" applyFill="1" applyBorder="1" applyAlignment="1">
      <alignment vertical="top" wrapText="1"/>
    </xf>
    <xf numFmtId="4" fontId="10" fillId="33" borderId="16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4" fontId="10" fillId="33" borderId="18" xfId="0" applyNumberFormat="1" applyFont="1" applyFill="1" applyBorder="1" applyAlignment="1">
      <alignment vertical="top" wrapText="1"/>
    </xf>
    <xf numFmtId="4" fontId="10" fillId="33" borderId="19" xfId="0" applyNumberFormat="1" applyFont="1" applyFill="1" applyBorder="1" applyAlignment="1">
      <alignment vertical="top" wrapText="1"/>
    </xf>
    <xf numFmtId="3" fontId="10" fillId="33" borderId="0" xfId="0" applyNumberFormat="1" applyFont="1" applyFill="1" applyBorder="1" applyAlignment="1">
      <alignment vertical="top" wrapText="1"/>
    </xf>
    <xf numFmtId="4" fontId="10" fillId="33" borderId="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3" fontId="8" fillId="34" borderId="10" xfId="59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43" fontId="7" fillId="34" borderId="10" xfId="59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7" fillId="0" borderId="10" xfId="59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8" fillId="34" borderId="10" xfId="0" applyNumberFormat="1" applyFont="1" applyFill="1" applyBorder="1" applyAlignment="1">
      <alignment vertical="top" wrapText="1"/>
    </xf>
    <xf numFmtId="4" fontId="8" fillId="34" borderId="12" xfId="0" applyNumberFormat="1" applyFont="1" applyFill="1" applyBorder="1" applyAlignment="1">
      <alignment vertical="top" wrapText="1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/>
    </xf>
    <xf numFmtId="43" fontId="8" fillId="0" borderId="10" xfId="59" applyFont="1" applyBorder="1" applyAlignment="1">
      <alignment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3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right" vertical="top" wrapText="1"/>
    </xf>
    <xf numFmtId="49" fontId="8" fillId="34" borderId="12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43" fontId="10" fillId="0" borderId="12" xfId="59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vertical="top" wrapText="1"/>
    </xf>
    <xf numFmtId="4" fontId="8" fillId="33" borderId="0" xfId="0" applyNumberFormat="1" applyFont="1" applyFill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49" fontId="8" fillId="33" borderId="10" xfId="52" applyNumberFormat="1" applyFont="1" applyFill="1" applyBorder="1" applyAlignment="1">
      <alignment vertical="top" wrapText="1"/>
      <protection/>
    </xf>
    <xf numFmtId="43" fontId="8" fillId="33" borderId="10" xfId="59" applyFont="1" applyFill="1" applyBorder="1" applyAlignment="1">
      <alignment vertical="top" wrapText="1"/>
    </xf>
    <xf numFmtId="43" fontId="8" fillId="33" borderId="10" xfId="59" applyFont="1" applyFill="1" applyBorder="1" applyAlignment="1">
      <alignment horizontal="right" vertical="top" wrapText="1"/>
    </xf>
    <xf numFmtId="0" fontId="8" fillId="33" borderId="10" xfId="52" applyNumberFormat="1" applyFont="1" applyFill="1" applyBorder="1" applyAlignment="1">
      <alignment vertical="top" wrapText="1"/>
      <protection/>
    </xf>
    <xf numFmtId="0" fontId="8" fillId="33" borderId="24" xfId="52" applyFont="1" applyFill="1" applyBorder="1" applyAlignment="1">
      <alignment vertical="top" wrapText="1"/>
      <protection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top" wrapText="1"/>
    </xf>
    <xf numFmtId="49" fontId="10" fillId="33" borderId="14" xfId="0" applyNumberFormat="1" applyFont="1" applyFill="1" applyBorder="1" applyAlignment="1">
      <alignment vertical="top" wrapText="1"/>
    </xf>
    <xf numFmtId="4" fontId="8" fillId="33" borderId="26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49" fontId="10" fillId="33" borderId="27" xfId="0" applyNumberFormat="1" applyFont="1" applyFill="1" applyBorder="1" applyAlignment="1">
      <alignment vertical="top" wrapText="1"/>
    </xf>
    <xf numFmtId="4" fontId="10" fillId="33" borderId="27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49">
      <selection activeCell="A1" sqref="A1"/>
    </sheetView>
  </sheetViews>
  <sheetFormatPr defaultColWidth="9.00390625" defaultRowHeight="12.75"/>
  <cols>
    <col min="1" max="1" width="6.125" style="0" customWidth="1"/>
    <col min="2" max="2" width="16.75390625" style="0" customWidth="1"/>
    <col min="3" max="3" width="16.375" style="0" customWidth="1"/>
    <col min="5" max="5" width="6.125" style="0" customWidth="1"/>
    <col min="6" max="6" width="13.625" style="0" customWidth="1"/>
    <col min="7" max="7" width="14.625" style="0" customWidth="1"/>
    <col min="8" max="8" width="13.875" style="0" customWidth="1"/>
    <col min="9" max="9" width="10.125" style="0" customWidth="1"/>
    <col min="10" max="10" width="12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90" t="s">
        <v>641</v>
      </c>
      <c r="I1" s="91"/>
      <c r="J1" s="2"/>
    </row>
    <row r="2" spans="1:10" ht="12.75">
      <c r="A2" s="1"/>
      <c r="B2" s="1"/>
      <c r="C2" s="1"/>
      <c r="D2" s="1"/>
      <c r="E2" s="1"/>
      <c r="F2" s="1"/>
      <c r="G2" s="1"/>
      <c r="H2" s="91"/>
      <c r="I2" s="91"/>
      <c r="J2" s="2"/>
    </row>
    <row r="3" spans="1:10" ht="42.75" customHeight="1">
      <c r="A3" s="3"/>
      <c r="B3" s="93" t="s">
        <v>0</v>
      </c>
      <c r="C3" s="93"/>
      <c r="D3" s="93"/>
      <c r="E3" s="93"/>
      <c r="F3" s="93"/>
      <c r="G3" s="93"/>
      <c r="H3" s="92"/>
      <c r="I3" s="92"/>
      <c r="J3" s="5"/>
    </row>
    <row r="4" spans="1:10" ht="10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7" t="s">
        <v>9</v>
      </c>
      <c r="J4" s="8"/>
    </row>
    <row r="5" spans="1:10" ht="25.5">
      <c r="A5" s="9"/>
      <c r="B5" s="10" t="s">
        <v>10</v>
      </c>
      <c r="C5" s="9"/>
      <c r="D5" s="9"/>
      <c r="E5" s="9"/>
      <c r="F5" s="9"/>
      <c r="G5" s="9"/>
      <c r="H5" s="11"/>
      <c r="I5" s="9"/>
      <c r="J5" s="9"/>
    </row>
    <row r="6" spans="1:10" ht="30.75" customHeight="1">
      <c r="A6" s="12">
        <v>1</v>
      </c>
      <c r="B6" s="12" t="s">
        <v>11</v>
      </c>
      <c r="C6" s="12" t="s">
        <v>12</v>
      </c>
      <c r="D6" s="12">
        <v>3256.8</v>
      </c>
      <c r="E6" s="12">
        <v>1971</v>
      </c>
      <c r="F6" s="13">
        <v>12545522.9</v>
      </c>
      <c r="G6" s="13">
        <v>0</v>
      </c>
      <c r="H6" s="13">
        <v>100</v>
      </c>
      <c r="I6" s="14">
        <v>7979.16</v>
      </c>
      <c r="J6" s="13"/>
    </row>
    <row r="7" spans="1:10" ht="29.25" customHeight="1">
      <c r="A7" s="12">
        <v>2</v>
      </c>
      <c r="B7" s="12" t="s">
        <v>13</v>
      </c>
      <c r="C7" s="12" t="s">
        <v>14</v>
      </c>
      <c r="D7" s="12">
        <v>345.4</v>
      </c>
      <c r="E7" s="12">
        <v>1975</v>
      </c>
      <c r="F7" s="13">
        <v>1438167.3</v>
      </c>
      <c r="G7" s="13">
        <v>143816.7</v>
      </c>
      <c r="H7" s="13">
        <v>90</v>
      </c>
      <c r="I7" s="14">
        <v>864.23</v>
      </c>
      <c r="J7" s="13"/>
    </row>
    <row r="8" spans="1:10" ht="43.5" customHeight="1">
      <c r="A8" s="12">
        <v>3</v>
      </c>
      <c r="B8" s="12" t="s">
        <v>13</v>
      </c>
      <c r="C8" s="12" t="s">
        <v>15</v>
      </c>
      <c r="D8" s="12">
        <v>297</v>
      </c>
      <c r="E8" s="12">
        <v>1991</v>
      </c>
      <c r="F8" s="13">
        <v>5525702.44</v>
      </c>
      <c r="G8" s="13">
        <v>2762851.2</v>
      </c>
      <c r="H8" s="13">
        <v>50</v>
      </c>
      <c r="I8" s="14">
        <v>935.55</v>
      </c>
      <c r="J8" s="13"/>
    </row>
    <row r="9" spans="1:10" ht="54.75" customHeight="1">
      <c r="A9" s="12">
        <v>4</v>
      </c>
      <c r="B9" s="12" t="s">
        <v>16</v>
      </c>
      <c r="C9" s="12" t="s">
        <v>17</v>
      </c>
      <c r="D9" s="12">
        <v>482</v>
      </c>
      <c r="E9" s="12">
        <v>1967</v>
      </c>
      <c r="F9" s="13">
        <v>3513192.87</v>
      </c>
      <c r="G9" s="13">
        <v>0</v>
      </c>
      <c r="H9" s="13">
        <v>100</v>
      </c>
      <c r="I9" s="13">
        <v>1180.9</v>
      </c>
      <c r="J9" s="13"/>
    </row>
    <row r="10" spans="1:10" ht="26.25" customHeight="1">
      <c r="A10" s="12">
        <v>5</v>
      </c>
      <c r="B10" s="12" t="s">
        <v>18</v>
      </c>
      <c r="C10" s="12" t="s">
        <v>19</v>
      </c>
      <c r="D10" s="12">
        <v>65.2</v>
      </c>
      <c r="E10" s="12">
        <v>2001</v>
      </c>
      <c r="F10" s="13">
        <v>633287.02</v>
      </c>
      <c r="G10" s="13">
        <v>474965.3</v>
      </c>
      <c r="H10" s="13">
        <v>25</v>
      </c>
      <c r="I10" s="13">
        <v>171.15</v>
      </c>
      <c r="J10" s="13"/>
    </row>
    <row r="11" spans="1:10" ht="25.5" customHeight="1">
      <c r="A11" s="12">
        <v>6</v>
      </c>
      <c r="B11" s="12" t="s">
        <v>20</v>
      </c>
      <c r="C11" s="12" t="s">
        <v>21</v>
      </c>
      <c r="D11" s="12">
        <v>137.1</v>
      </c>
      <c r="E11" s="12">
        <v>1979</v>
      </c>
      <c r="F11" s="13">
        <v>10860.43</v>
      </c>
      <c r="G11" s="13">
        <v>2172.08</v>
      </c>
      <c r="H11" s="13">
        <v>80</v>
      </c>
      <c r="I11" s="13">
        <v>335.9</v>
      </c>
      <c r="J11" s="13"/>
    </row>
    <row r="12" spans="1:10" ht="22.5" customHeight="1">
      <c r="A12" s="12">
        <v>7</v>
      </c>
      <c r="B12" s="12" t="s">
        <v>22</v>
      </c>
      <c r="C12" s="12" t="s">
        <v>23</v>
      </c>
      <c r="D12" s="12">
        <v>212.1</v>
      </c>
      <c r="E12" s="12">
        <v>1984</v>
      </c>
      <c r="F12" s="13">
        <v>2296591.09</v>
      </c>
      <c r="G12" s="13">
        <v>746392.1</v>
      </c>
      <c r="H12" s="13">
        <v>67</v>
      </c>
      <c r="I12" s="13">
        <v>593.88</v>
      </c>
      <c r="J12" s="13"/>
    </row>
    <row r="13" spans="1:10" ht="39" customHeight="1">
      <c r="A13" s="12">
        <v>8</v>
      </c>
      <c r="B13" s="12" t="s">
        <v>24</v>
      </c>
      <c r="C13" s="12" t="s">
        <v>25</v>
      </c>
      <c r="D13" s="12">
        <v>116.7</v>
      </c>
      <c r="E13" s="12">
        <v>1970</v>
      </c>
      <c r="F13" s="13">
        <v>929186.46</v>
      </c>
      <c r="G13" s="13">
        <v>0</v>
      </c>
      <c r="H13" s="13">
        <v>100</v>
      </c>
      <c r="I13" s="13">
        <v>285.92</v>
      </c>
      <c r="J13" s="13"/>
    </row>
    <row r="14" spans="1:10" ht="42" customHeight="1">
      <c r="A14" s="15">
        <v>9</v>
      </c>
      <c r="B14" s="12" t="s">
        <v>26</v>
      </c>
      <c r="C14" s="12" t="s">
        <v>27</v>
      </c>
      <c r="D14" s="12">
        <v>87.2</v>
      </c>
      <c r="E14" s="12">
        <v>2001</v>
      </c>
      <c r="F14" s="13">
        <v>1939223.86</v>
      </c>
      <c r="G14" s="13">
        <v>1454417.9</v>
      </c>
      <c r="H14" s="13">
        <v>25</v>
      </c>
      <c r="I14" s="13">
        <v>228.9</v>
      </c>
      <c r="J14" s="16"/>
    </row>
    <row r="15" spans="1:10" ht="27" customHeight="1">
      <c r="A15" s="12">
        <v>10</v>
      </c>
      <c r="B15" s="12" t="s">
        <v>11</v>
      </c>
      <c r="C15" s="12" t="s">
        <v>28</v>
      </c>
      <c r="D15" s="12">
        <v>360</v>
      </c>
      <c r="E15" s="12">
        <v>1970</v>
      </c>
      <c r="F15" s="13">
        <v>406181.26</v>
      </c>
      <c r="G15" s="13">
        <v>0</v>
      </c>
      <c r="H15" s="13">
        <v>100</v>
      </c>
      <c r="I15" s="13">
        <v>764.4</v>
      </c>
      <c r="J15" s="13"/>
    </row>
    <row r="16" spans="1:10" ht="20.25" customHeight="1">
      <c r="A16" s="12">
        <v>11</v>
      </c>
      <c r="B16" s="12" t="s">
        <v>13</v>
      </c>
      <c r="C16" s="12" t="s">
        <v>29</v>
      </c>
      <c r="D16" s="12">
        <v>317.2</v>
      </c>
      <c r="E16" s="12">
        <v>1990</v>
      </c>
      <c r="F16" s="13">
        <v>3745441.23</v>
      </c>
      <c r="G16" s="13">
        <v>1779.084</v>
      </c>
      <c r="H16" s="13">
        <v>52</v>
      </c>
      <c r="I16" s="13">
        <v>666.12</v>
      </c>
      <c r="J16" s="13"/>
    </row>
    <row r="17" spans="1:10" ht="30" customHeight="1">
      <c r="A17" s="12">
        <v>12</v>
      </c>
      <c r="B17" s="12" t="s">
        <v>30</v>
      </c>
      <c r="C17" s="12" t="s">
        <v>31</v>
      </c>
      <c r="D17" s="12">
        <v>28.9</v>
      </c>
      <c r="E17" s="12">
        <v>1995</v>
      </c>
      <c r="F17" s="13">
        <v>53593.7</v>
      </c>
      <c r="G17" s="13">
        <v>32156.2</v>
      </c>
      <c r="H17" s="13">
        <v>40</v>
      </c>
      <c r="I17" s="13">
        <v>91.04</v>
      </c>
      <c r="J17" s="13"/>
    </row>
    <row r="18" spans="1:10" ht="26.25" customHeight="1">
      <c r="A18" s="12">
        <v>13</v>
      </c>
      <c r="B18" s="12" t="s">
        <v>32</v>
      </c>
      <c r="C18" s="12" t="s">
        <v>33</v>
      </c>
      <c r="D18" s="12">
        <v>40.81</v>
      </c>
      <c r="E18" s="12">
        <v>1968</v>
      </c>
      <c r="F18" s="13">
        <v>191677.14</v>
      </c>
      <c r="G18" s="13">
        <v>0</v>
      </c>
      <c r="H18" s="13">
        <v>100</v>
      </c>
      <c r="I18" s="13">
        <v>86.65</v>
      </c>
      <c r="J18" s="13"/>
    </row>
    <row r="19" spans="1:10" ht="42.75" customHeight="1">
      <c r="A19" s="12">
        <v>14</v>
      </c>
      <c r="B19" s="12" t="s">
        <v>34</v>
      </c>
      <c r="C19" s="12" t="s">
        <v>35</v>
      </c>
      <c r="D19" s="12">
        <v>110.7</v>
      </c>
      <c r="E19" s="12">
        <v>1956</v>
      </c>
      <c r="F19" s="13">
        <v>427805.6</v>
      </c>
      <c r="G19" s="13">
        <v>0</v>
      </c>
      <c r="H19" s="13">
        <v>100</v>
      </c>
      <c r="I19" s="13">
        <v>271.22</v>
      </c>
      <c r="J19" s="16"/>
    </row>
    <row r="20" spans="1:10" ht="30.75" customHeight="1">
      <c r="A20" s="12">
        <v>15</v>
      </c>
      <c r="B20" s="12" t="s">
        <v>36</v>
      </c>
      <c r="C20" s="12" t="s">
        <v>37</v>
      </c>
      <c r="D20" s="12">
        <v>593.6</v>
      </c>
      <c r="E20" s="12">
        <v>1984</v>
      </c>
      <c r="F20" s="13">
        <v>7946995.43</v>
      </c>
      <c r="G20" s="13">
        <v>2582773.4</v>
      </c>
      <c r="H20" s="13">
        <v>67</v>
      </c>
      <c r="I20" s="13">
        <v>1385.07</v>
      </c>
      <c r="J20" s="16"/>
    </row>
    <row r="21" spans="1:10" ht="39.75" customHeight="1">
      <c r="A21" s="12">
        <v>16</v>
      </c>
      <c r="B21" s="12" t="s">
        <v>38</v>
      </c>
      <c r="C21" s="12" t="s">
        <v>39</v>
      </c>
      <c r="D21" s="12">
        <v>368.5</v>
      </c>
      <c r="E21" s="12">
        <v>2001</v>
      </c>
      <c r="F21" s="13">
        <v>5232706.32</v>
      </c>
      <c r="G21" s="13">
        <v>3924529.5</v>
      </c>
      <c r="H21" s="13">
        <v>25</v>
      </c>
      <c r="I21" s="13">
        <v>967.31</v>
      </c>
      <c r="J21" s="13"/>
    </row>
    <row r="22" spans="1:10" ht="42" customHeight="1">
      <c r="A22" s="12">
        <v>17</v>
      </c>
      <c r="B22" s="12" t="s">
        <v>40</v>
      </c>
      <c r="C22" s="12" t="s">
        <v>41</v>
      </c>
      <c r="D22" s="12">
        <v>142.2</v>
      </c>
      <c r="E22" s="12">
        <v>1965</v>
      </c>
      <c r="F22" s="13">
        <v>625227.6</v>
      </c>
      <c r="G22" s="13">
        <v>0</v>
      </c>
      <c r="H22" s="13">
        <v>100</v>
      </c>
      <c r="I22" s="13">
        <v>290.33</v>
      </c>
      <c r="J22" s="13"/>
    </row>
    <row r="23" spans="1:10" ht="27.75" customHeight="1">
      <c r="A23" s="12">
        <v>18</v>
      </c>
      <c r="B23" s="12" t="s">
        <v>42</v>
      </c>
      <c r="C23" s="12" t="s">
        <v>43</v>
      </c>
      <c r="D23" s="12">
        <v>183.4</v>
      </c>
      <c r="E23" s="12">
        <v>1998</v>
      </c>
      <c r="F23" s="13">
        <v>2758510.71</v>
      </c>
      <c r="G23" s="13">
        <v>1861994</v>
      </c>
      <c r="H23" s="13">
        <v>32</v>
      </c>
      <c r="I23" s="13">
        <v>481.43</v>
      </c>
      <c r="J23" s="13"/>
    </row>
    <row r="24" spans="1:10" ht="27" customHeight="1">
      <c r="A24" s="12">
        <v>19</v>
      </c>
      <c r="B24" s="12" t="s">
        <v>36</v>
      </c>
      <c r="C24" s="12" t="s">
        <v>44</v>
      </c>
      <c r="D24" s="12">
        <v>64.1</v>
      </c>
      <c r="E24" s="12">
        <v>1969</v>
      </c>
      <c r="F24" s="13">
        <v>470780.16</v>
      </c>
      <c r="G24" s="13">
        <v>0</v>
      </c>
      <c r="H24" s="13">
        <v>100</v>
      </c>
      <c r="I24" s="13">
        <v>104.7</v>
      </c>
      <c r="J24" s="13"/>
    </row>
    <row r="25" spans="1:10" ht="28.5" customHeight="1">
      <c r="A25" s="12">
        <v>20</v>
      </c>
      <c r="B25" s="12" t="s">
        <v>45</v>
      </c>
      <c r="C25" s="12" t="s">
        <v>640</v>
      </c>
      <c r="D25" s="12">
        <v>142.5</v>
      </c>
      <c r="E25" s="12">
        <v>1998</v>
      </c>
      <c r="F25" s="13">
        <v>2129897.19</v>
      </c>
      <c r="G25" s="13">
        <v>1437680.6</v>
      </c>
      <c r="H25" s="13">
        <v>32</v>
      </c>
      <c r="I25" s="13">
        <v>374.06</v>
      </c>
      <c r="J25" s="13"/>
    </row>
    <row r="26" spans="1:10" ht="41.25" customHeight="1">
      <c r="A26" s="12">
        <v>21</v>
      </c>
      <c r="B26" s="12" t="s">
        <v>46</v>
      </c>
      <c r="C26" s="12" t="s">
        <v>47</v>
      </c>
      <c r="D26" s="12">
        <v>274.3</v>
      </c>
      <c r="E26" s="12">
        <v>1970</v>
      </c>
      <c r="F26" s="13">
        <v>2102794.37</v>
      </c>
      <c r="G26" s="13">
        <v>0</v>
      </c>
      <c r="H26" s="13">
        <v>100</v>
      </c>
      <c r="I26" s="13">
        <v>448.02</v>
      </c>
      <c r="J26" s="13"/>
    </row>
    <row r="27" spans="1:10" ht="28.5" customHeight="1">
      <c r="A27" s="12">
        <v>22</v>
      </c>
      <c r="B27" s="12" t="s">
        <v>13</v>
      </c>
      <c r="C27" s="12" t="s">
        <v>48</v>
      </c>
      <c r="D27" s="12">
        <v>72</v>
      </c>
      <c r="E27" s="12">
        <v>1978</v>
      </c>
      <c r="F27" s="13">
        <v>430160</v>
      </c>
      <c r="G27" s="13">
        <v>75278</v>
      </c>
      <c r="H27" s="13">
        <v>82</v>
      </c>
      <c r="I27" s="13">
        <v>117.6</v>
      </c>
      <c r="J27" s="13"/>
    </row>
    <row r="28" spans="1:10" ht="19.5" customHeight="1">
      <c r="A28" s="12">
        <v>23</v>
      </c>
      <c r="B28" s="12" t="s">
        <v>13</v>
      </c>
      <c r="C28" s="12" t="s">
        <v>49</v>
      </c>
      <c r="D28" s="17">
        <v>128.4</v>
      </c>
      <c r="E28" s="17">
        <v>2005</v>
      </c>
      <c r="F28" s="13">
        <v>185220</v>
      </c>
      <c r="G28" s="13">
        <v>157437</v>
      </c>
      <c r="H28" s="13">
        <v>15</v>
      </c>
      <c r="I28" s="13">
        <v>337.05</v>
      </c>
      <c r="J28" s="13"/>
    </row>
    <row r="29" spans="1:10" ht="28.5" customHeight="1">
      <c r="A29" s="12">
        <v>24</v>
      </c>
      <c r="B29" s="18" t="s">
        <v>50</v>
      </c>
      <c r="C29" s="18" t="s">
        <v>51</v>
      </c>
      <c r="D29" s="18">
        <v>42</v>
      </c>
      <c r="E29" s="18">
        <v>1994</v>
      </c>
      <c r="F29" s="19">
        <v>84292</v>
      </c>
      <c r="G29" s="13">
        <v>48467.9</v>
      </c>
      <c r="H29" s="19">
        <v>42</v>
      </c>
      <c r="I29" s="13">
        <v>132.3</v>
      </c>
      <c r="J29" s="13"/>
    </row>
    <row r="30" spans="1:10" ht="66" customHeight="1">
      <c r="A30" s="12">
        <v>25</v>
      </c>
      <c r="B30" s="12" t="s">
        <v>52</v>
      </c>
      <c r="C30" s="12" t="s">
        <v>53</v>
      </c>
      <c r="D30" s="12">
        <v>257.4</v>
      </c>
      <c r="E30" s="12">
        <v>1975</v>
      </c>
      <c r="F30" s="13">
        <v>245251.53</v>
      </c>
      <c r="G30" s="13">
        <v>24525.15</v>
      </c>
      <c r="H30" s="13">
        <v>90</v>
      </c>
      <c r="I30" s="13">
        <v>294.29</v>
      </c>
      <c r="J30" s="13"/>
    </row>
    <row r="31" spans="1:10" ht="21" customHeight="1">
      <c r="A31" s="12">
        <v>26</v>
      </c>
      <c r="B31" s="12" t="s">
        <v>54</v>
      </c>
      <c r="C31" s="12" t="s">
        <v>55</v>
      </c>
      <c r="D31" s="12">
        <v>32.5</v>
      </c>
      <c r="E31" s="12">
        <v>1956</v>
      </c>
      <c r="F31" s="13">
        <v>321050</v>
      </c>
      <c r="G31" s="13">
        <v>0</v>
      </c>
      <c r="H31" s="13">
        <v>100</v>
      </c>
      <c r="I31" s="19">
        <f>SUM(28000*D31*0.1*0.15*0.7*0.9*0.1/12)</f>
        <v>71.66250000000001</v>
      </c>
      <c r="J31" s="19"/>
    </row>
    <row r="32" spans="1:10" ht="27.75" customHeight="1" thickBot="1">
      <c r="A32" s="12">
        <v>26</v>
      </c>
      <c r="B32" s="20" t="s">
        <v>56</v>
      </c>
      <c r="C32" s="20" t="s">
        <v>57</v>
      </c>
      <c r="D32" s="20">
        <v>70.6</v>
      </c>
      <c r="E32" s="21" t="s">
        <v>58</v>
      </c>
      <c r="F32" s="20">
        <v>137119</v>
      </c>
      <c r="G32" s="20">
        <v>65131.5</v>
      </c>
      <c r="H32" s="13">
        <v>52</v>
      </c>
      <c r="I32" s="19">
        <v>222.39</v>
      </c>
      <c r="J32" s="19"/>
    </row>
    <row r="33" spans="1:10" ht="13.5" thickBot="1">
      <c r="A33" s="22" t="s">
        <v>59</v>
      </c>
      <c r="B33" s="23" t="s">
        <v>60</v>
      </c>
      <c r="C33" s="24" t="s">
        <v>59</v>
      </c>
      <c r="D33" s="25">
        <f>SUM(D6:D32)</f>
        <v>8228.61</v>
      </c>
      <c r="E33" s="25" t="s">
        <v>59</v>
      </c>
      <c r="F33" s="26">
        <f>SUM(F6:F32)</f>
        <v>56326437.61</v>
      </c>
      <c r="G33" s="26">
        <f>SUM(G6:G32)</f>
        <v>15796367.614</v>
      </c>
      <c r="H33" s="26"/>
      <c r="I33" s="26">
        <f>SUM(I6:I32)</f>
        <v>19681.2325</v>
      </c>
      <c r="J33" s="26"/>
    </row>
    <row r="34" spans="1:10" ht="12.75">
      <c r="A34" s="27"/>
      <c r="B34" s="28"/>
      <c r="C34" s="29"/>
      <c r="D34" s="30"/>
      <c r="E34" s="30"/>
      <c r="F34" s="31"/>
      <c r="G34" s="31"/>
      <c r="H34" s="31"/>
      <c r="I34" s="31"/>
      <c r="J34" s="31"/>
    </row>
    <row r="35" spans="1:10" ht="90.75" customHeight="1">
      <c r="A35" s="10" t="s">
        <v>1</v>
      </c>
      <c r="B35" s="10" t="s">
        <v>3</v>
      </c>
      <c r="C35" s="10" t="s">
        <v>61</v>
      </c>
      <c r="D35" s="10" t="s">
        <v>62</v>
      </c>
      <c r="E35" s="10" t="s">
        <v>63</v>
      </c>
      <c r="F35" s="10" t="s">
        <v>6</v>
      </c>
      <c r="G35" s="10" t="s">
        <v>7</v>
      </c>
      <c r="H35" s="10" t="s">
        <v>64</v>
      </c>
      <c r="I35" s="10" t="s">
        <v>65</v>
      </c>
      <c r="J35" s="10"/>
    </row>
    <row r="36" spans="1:10" ht="26.25" customHeight="1">
      <c r="A36" s="10"/>
      <c r="B36" s="10" t="s">
        <v>66</v>
      </c>
      <c r="C36" s="10"/>
      <c r="D36" s="10"/>
      <c r="E36" s="10"/>
      <c r="F36" s="10"/>
      <c r="G36" s="10"/>
      <c r="H36" s="10"/>
      <c r="I36" s="10"/>
      <c r="J36" s="10"/>
    </row>
    <row r="37" spans="1:10" ht="130.5" customHeight="1">
      <c r="A37" s="32" t="s">
        <v>67</v>
      </c>
      <c r="B37" s="32" t="s">
        <v>68</v>
      </c>
      <c r="C37" s="32" t="s">
        <v>69</v>
      </c>
      <c r="D37" s="32" t="s">
        <v>70</v>
      </c>
      <c r="E37" s="32" t="s">
        <v>71</v>
      </c>
      <c r="F37" s="32">
        <v>754959</v>
      </c>
      <c r="G37" s="32">
        <v>0</v>
      </c>
      <c r="H37" s="32">
        <v>100</v>
      </c>
      <c r="I37" s="33">
        <f>SUM(F37*10/100*0.08*0.1/12)</f>
        <v>50.3306</v>
      </c>
      <c r="J37" s="32"/>
    </row>
    <row r="38" spans="1:10" ht="178.5" customHeight="1">
      <c r="A38" s="34" t="s">
        <v>72</v>
      </c>
      <c r="B38" s="34" t="s">
        <v>73</v>
      </c>
      <c r="C38" s="34" t="s">
        <v>74</v>
      </c>
      <c r="D38" s="34" t="s">
        <v>75</v>
      </c>
      <c r="E38" s="34" t="s">
        <v>76</v>
      </c>
      <c r="F38" s="34">
        <v>25871830.81</v>
      </c>
      <c r="G38" s="32">
        <v>12418478</v>
      </c>
      <c r="H38" s="34">
        <v>52</v>
      </c>
      <c r="I38" s="35">
        <f>SUM(G38*0.08*0.1/12)</f>
        <v>8278.985333333334</v>
      </c>
      <c r="J38" s="34"/>
    </row>
    <row r="39" spans="1:10" ht="90.75" customHeight="1">
      <c r="A39" s="36" t="s">
        <v>77</v>
      </c>
      <c r="B39" s="36" t="s">
        <v>78</v>
      </c>
      <c r="C39" s="36" t="s">
        <v>79</v>
      </c>
      <c r="D39" s="36" t="s">
        <v>80</v>
      </c>
      <c r="E39" s="36" t="s">
        <v>81</v>
      </c>
      <c r="F39" s="36">
        <v>3825000</v>
      </c>
      <c r="G39" s="37">
        <v>459000</v>
      </c>
      <c r="H39" s="36">
        <v>88</v>
      </c>
      <c r="I39" s="38">
        <f>SUM(G39*0.08*0.1/12)</f>
        <v>306</v>
      </c>
      <c r="J39" s="36"/>
    </row>
    <row r="40" spans="1:10" ht="138" customHeight="1">
      <c r="A40" s="34" t="s">
        <v>82</v>
      </c>
      <c r="B40" s="34" t="s">
        <v>83</v>
      </c>
      <c r="C40" s="34" t="s">
        <v>84</v>
      </c>
      <c r="D40" s="32" t="s">
        <v>85</v>
      </c>
      <c r="E40" s="34" t="s">
        <v>86</v>
      </c>
      <c r="F40" s="34">
        <v>575664.6</v>
      </c>
      <c r="G40" s="32">
        <v>69079</v>
      </c>
      <c r="H40" s="34">
        <v>88</v>
      </c>
      <c r="I40" s="35">
        <f>SUM(G40*0.08*0.1/12)</f>
        <v>46.05266666666666</v>
      </c>
      <c r="J40" s="34"/>
    </row>
    <row r="41" spans="1:10" ht="331.5">
      <c r="A41" s="34" t="s">
        <v>87</v>
      </c>
      <c r="B41" s="34" t="s">
        <v>88</v>
      </c>
      <c r="C41" s="34" t="s">
        <v>89</v>
      </c>
      <c r="D41" s="34" t="s">
        <v>90</v>
      </c>
      <c r="E41" s="34" t="s">
        <v>91</v>
      </c>
      <c r="F41" s="34">
        <v>5674184.94</v>
      </c>
      <c r="G41" s="32">
        <v>0</v>
      </c>
      <c r="H41" s="34">
        <v>100</v>
      </c>
      <c r="I41" s="35">
        <f>SUM(F41*10/100*0.08*0.1/12)</f>
        <v>378.27899600000006</v>
      </c>
      <c r="J41" s="34"/>
    </row>
    <row r="42" spans="1:10" ht="178.5">
      <c r="A42" s="34" t="s">
        <v>92</v>
      </c>
      <c r="B42" s="34" t="s">
        <v>93</v>
      </c>
      <c r="C42" s="32" t="s">
        <v>94</v>
      </c>
      <c r="D42" s="34" t="s">
        <v>95</v>
      </c>
      <c r="E42" s="34" t="s">
        <v>96</v>
      </c>
      <c r="F42" s="34">
        <v>512449.21</v>
      </c>
      <c r="G42" s="32">
        <v>0</v>
      </c>
      <c r="H42" s="34">
        <v>100</v>
      </c>
      <c r="I42" s="35">
        <f>SUM(F42*10/100*0.08*0.1/12)</f>
        <v>34.16328066666667</v>
      </c>
      <c r="J42" s="34"/>
    </row>
    <row r="43" spans="1:10" ht="93.75" customHeight="1">
      <c r="A43" s="34" t="s">
        <v>97</v>
      </c>
      <c r="B43" s="34" t="s">
        <v>98</v>
      </c>
      <c r="C43" s="34" t="s">
        <v>99</v>
      </c>
      <c r="D43" s="34" t="s">
        <v>100</v>
      </c>
      <c r="E43" s="34">
        <v>1980</v>
      </c>
      <c r="F43" s="34">
        <v>66421.23</v>
      </c>
      <c r="G43" s="32">
        <v>0</v>
      </c>
      <c r="H43" s="34">
        <v>100</v>
      </c>
      <c r="I43" s="35">
        <f>SUM(F43*10/100*0.08*0.1/12)</f>
        <v>4.428082</v>
      </c>
      <c r="J43" s="34"/>
    </row>
    <row r="44" spans="1:10" ht="91.5" customHeight="1">
      <c r="A44" s="34" t="s">
        <v>101</v>
      </c>
      <c r="B44" s="34" t="s">
        <v>102</v>
      </c>
      <c r="C44" s="34" t="s">
        <v>103</v>
      </c>
      <c r="D44" s="32" t="s">
        <v>104</v>
      </c>
      <c r="E44" s="34">
        <v>1984</v>
      </c>
      <c r="F44" s="34">
        <v>306315</v>
      </c>
      <c r="G44" s="32">
        <v>0</v>
      </c>
      <c r="H44" s="34">
        <v>100</v>
      </c>
      <c r="I44" s="35">
        <f>SUM(F44*10/100*0.08*0.1/12)</f>
        <v>20.421000000000003</v>
      </c>
      <c r="J44" s="34"/>
    </row>
    <row r="45" spans="1:10" ht="92.25" customHeight="1">
      <c r="A45" s="9" t="s">
        <v>105</v>
      </c>
      <c r="B45" s="9" t="s">
        <v>106</v>
      </c>
      <c r="C45" s="9" t="s">
        <v>107</v>
      </c>
      <c r="D45" s="39" t="s">
        <v>108</v>
      </c>
      <c r="E45" s="9" t="s">
        <v>109</v>
      </c>
      <c r="F45" s="9">
        <v>3059000</v>
      </c>
      <c r="G45" s="39">
        <v>489440</v>
      </c>
      <c r="H45" s="9">
        <v>84</v>
      </c>
      <c r="I45" s="9">
        <f>SUM(G45*0.06*0.1/12)</f>
        <v>244.72</v>
      </c>
      <c r="J45" s="9"/>
    </row>
    <row r="46" spans="1:10" ht="201.75" customHeight="1">
      <c r="A46" s="34" t="s">
        <v>110</v>
      </c>
      <c r="B46" s="34" t="s">
        <v>111</v>
      </c>
      <c r="C46" s="34" t="s">
        <v>112</v>
      </c>
      <c r="D46" s="34" t="s">
        <v>113</v>
      </c>
      <c r="E46" s="34">
        <v>1990</v>
      </c>
      <c r="F46" s="34">
        <v>826135.91</v>
      </c>
      <c r="G46" s="32">
        <v>132181</v>
      </c>
      <c r="H46" s="34">
        <v>84</v>
      </c>
      <c r="I46" s="34">
        <f>SUM(G46*0.06*0.1/12)</f>
        <v>66.0905</v>
      </c>
      <c r="J46" s="34"/>
    </row>
    <row r="47" spans="1:10" ht="91.5" customHeight="1">
      <c r="A47" s="34" t="s">
        <v>114</v>
      </c>
      <c r="B47" s="34" t="s">
        <v>115</v>
      </c>
      <c r="C47" s="34" t="s">
        <v>116</v>
      </c>
      <c r="D47" s="34" t="s">
        <v>117</v>
      </c>
      <c r="E47" s="34">
        <v>2004</v>
      </c>
      <c r="F47" s="34">
        <v>163432.56</v>
      </c>
      <c r="G47" s="32">
        <v>117671</v>
      </c>
      <c r="H47" s="34">
        <v>28</v>
      </c>
      <c r="I47" s="34">
        <f>SUM(G47*0.06*0.1/12)</f>
        <v>58.835499999999996</v>
      </c>
      <c r="J47" s="34"/>
    </row>
    <row r="48" spans="1:10" ht="95.25" customHeight="1">
      <c r="A48" s="34" t="s">
        <v>118</v>
      </c>
      <c r="B48" s="34" t="s">
        <v>119</v>
      </c>
      <c r="C48" s="34" t="s">
        <v>120</v>
      </c>
      <c r="D48" s="34" t="s">
        <v>121</v>
      </c>
      <c r="E48" s="34">
        <v>1998</v>
      </c>
      <c r="F48" s="34">
        <v>322942.41</v>
      </c>
      <c r="G48" s="32">
        <v>155012</v>
      </c>
      <c r="H48" s="34">
        <v>62</v>
      </c>
      <c r="I48" s="34">
        <f>SUM(G48*0.06*0.1/12)</f>
        <v>77.506</v>
      </c>
      <c r="J48" s="34"/>
    </row>
    <row r="49" spans="1:10" ht="276.75" customHeight="1">
      <c r="A49" s="34" t="s">
        <v>122</v>
      </c>
      <c r="B49" s="34" t="s">
        <v>123</v>
      </c>
      <c r="C49" s="34" t="s">
        <v>124</v>
      </c>
      <c r="D49" s="34" t="s">
        <v>125</v>
      </c>
      <c r="E49" s="34">
        <v>1990</v>
      </c>
      <c r="F49" s="34">
        <v>598945.21</v>
      </c>
      <c r="G49" s="32">
        <v>95831</v>
      </c>
      <c r="H49" s="34">
        <v>84</v>
      </c>
      <c r="I49" s="34">
        <f>SUM(G49*0.06*0.1/12)</f>
        <v>47.9155</v>
      </c>
      <c r="J49" s="34"/>
    </row>
    <row r="50" spans="1:10" ht="111" customHeight="1">
      <c r="A50" s="34" t="s">
        <v>126</v>
      </c>
      <c r="B50" s="34" t="s">
        <v>127</v>
      </c>
      <c r="C50" s="34" t="s">
        <v>128</v>
      </c>
      <c r="D50" s="34" t="s">
        <v>129</v>
      </c>
      <c r="E50" s="34">
        <v>1982</v>
      </c>
      <c r="F50" s="34">
        <v>525880</v>
      </c>
      <c r="G50" s="32">
        <v>0</v>
      </c>
      <c r="H50" s="34">
        <v>100</v>
      </c>
      <c r="I50" s="34">
        <f>SUM(F50*10/100*0.08*0.1/12)</f>
        <v>35.05866666666667</v>
      </c>
      <c r="J50" s="34"/>
    </row>
    <row r="51" spans="1:10" ht="409.5">
      <c r="A51" s="34" t="s">
        <v>130</v>
      </c>
      <c r="B51" s="34" t="s">
        <v>131</v>
      </c>
      <c r="C51" s="34" t="s">
        <v>132</v>
      </c>
      <c r="D51" s="34" t="s">
        <v>133</v>
      </c>
      <c r="E51" s="34">
        <v>1964</v>
      </c>
      <c r="F51" s="34">
        <v>4001132.36</v>
      </c>
      <c r="G51" s="32">
        <v>0</v>
      </c>
      <c r="H51" s="34">
        <v>100</v>
      </c>
      <c r="I51" s="35">
        <f>SUM(F51*10/100*0.08*0.1/12)</f>
        <v>266.7421573333334</v>
      </c>
      <c r="J51" s="34"/>
    </row>
    <row r="52" spans="1:10" ht="95.25" customHeight="1">
      <c r="A52" s="34" t="s">
        <v>134</v>
      </c>
      <c r="B52" s="34" t="s">
        <v>135</v>
      </c>
      <c r="C52" s="34" t="s">
        <v>136</v>
      </c>
      <c r="D52" s="32" t="s">
        <v>137</v>
      </c>
      <c r="E52" s="34">
        <v>1990</v>
      </c>
      <c r="F52" s="34">
        <v>104569</v>
      </c>
      <c r="G52" s="32">
        <v>16731</v>
      </c>
      <c r="H52" s="34">
        <v>84</v>
      </c>
      <c r="I52" s="34">
        <f>SUM(G52*0.08*0.1/12)</f>
        <v>11.154000000000002</v>
      </c>
      <c r="J52" s="34"/>
    </row>
    <row r="53" spans="1:10" ht="105" customHeight="1">
      <c r="A53" s="34" t="s">
        <v>138</v>
      </c>
      <c r="B53" s="34" t="s">
        <v>139</v>
      </c>
      <c r="C53" s="34" t="s">
        <v>140</v>
      </c>
      <c r="D53" s="32" t="s">
        <v>141</v>
      </c>
      <c r="E53" s="34">
        <v>1988</v>
      </c>
      <c r="F53" s="34">
        <v>49734.83</v>
      </c>
      <c r="G53" s="32">
        <v>3978.7</v>
      </c>
      <c r="H53" s="34">
        <v>92</v>
      </c>
      <c r="I53" s="35">
        <f>SUM(G53*0.08*0.1/12)</f>
        <v>2.6524666666666668</v>
      </c>
      <c r="J53" s="34"/>
    </row>
    <row r="54" spans="1:10" ht="91.5" customHeight="1">
      <c r="A54" s="34" t="s">
        <v>142</v>
      </c>
      <c r="B54" s="34" t="s">
        <v>143</v>
      </c>
      <c r="C54" s="34" t="s">
        <v>144</v>
      </c>
      <c r="D54" s="32" t="s">
        <v>145</v>
      </c>
      <c r="E54" s="34">
        <v>1964</v>
      </c>
      <c r="F54" s="34">
        <v>3268.17</v>
      </c>
      <c r="G54" s="40">
        <v>0</v>
      </c>
      <c r="H54" s="41">
        <v>100</v>
      </c>
      <c r="I54" s="35">
        <f>SUM(F54*10/100*0.08*0.1/12)</f>
        <v>0.21787800000000002</v>
      </c>
      <c r="J54" s="34"/>
    </row>
    <row r="55" spans="1:10" ht="130.5" customHeight="1">
      <c r="A55" s="34" t="s">
        <v>146</v>
      </c>
      <c r="B55" s="34" t="s">
        <v>147</v>
      </c>
      <c r="C55" s="34" t="s">
        <v>148</v>
      </c>
      <c r="D55" s="32" t="s">
        <v>149</v>
      </c>
      <c r="E55" s="34" t="s">
        <v>150</v>
      </c>
      <c r="F55" s="34">
        <v>327490.43</v>
      </c>
      <c r="G55" s="40">
        <v>0</v>
      </c>
      <c r="H55" s="41">
        <v>100</v>
      </c>
      <c r="I55" s="35">
        <f aca="true" t="shared" si="0" ref="I55:I60">SUM(F55*10/100*0.08*0.1/12)</f>
        <v>21.832695333333334</v>
      </c>
      <c r="J55" s="34"/>
    </row>
    <row r="56" spans="1:10" ht="264" customHeight="1">
      <c r="A56" s="34" t="s">
        <v>151</v>
      </c>
      <c r="B56" s="34" t="s">
        <v>152</v>
      </c>
      <c r="C56" s="34" t="s">
        <v>153</v>
      </c>
      <c r="D56" s="32" t="s">
        <v>154</v>
      </c>
      <c r="E56" s="34">
        <v>1968</v>
      </c>
      <c r="F56" s="34">
        <v>1085475.5</v>
      </c>
      <c r="G56" s="40">
        <v>0</v>
      </c>
      <c r="H56" s="41">
        <v>100</v>
      </c>
      <c r="I56" s="35">
        <f t="shared" si="0"/>
        <v>72.36503333333333</v>
      </c>
      <c r="J56" s="34"/>
    </row>
    <row r="57" spans="1:10" ht="89.25">
      <c r="A57" s="34" t="s">
        <v>155</v>
      </c>
      <c r="B57" s="34" t="s">
        <v>156</v>
      </c>
      <c r="C57" s="34" t="s">
        <v>157</v>
      </c>
      <c r="D57" s="32" t="s">
        <v>158</v>
      </c>
      <c r="E57" s="34">
        <v>1980</v>
      </c>
      <c r="F57" s="34">
        <v>149186</v>
      </c>
      <c r="G57" s="40">
        <v>0</v>
      </c>
      <c r="H57" s="41">
        <v>100</v>
      </c>
      <c r="I57" s="35">
        <f t="shared" si="0"/>
        <v>9.945733333333335</v>
      </c>
      <c r="J57" s="34"/>
    </row>
    <row r="58" spans="1:10" ht="168" customHeight="1">
      <c r="A58" s="34" t="s">
        <v>159</v>
      </c>
      <c r="B58" s="34" t="s">
        <v>160</v>
      </c>
      <c r="C58" s="34" t="s">
        <v>161</v>
      </c>
      <c r="D58" s="32" t="s">
        <v>162</v>
      </c>
      <c r="E58" s="34">
        <v>1986</v>
      </c>
      <c r="F58" s="34">
        <v>208192.26</v>
      </c>
      <c r="G58" s="40">
        <v>0</v>
      </c>
      <c r="H58" s="41">
        <v>100</v>
      </c>
      <c r="I58" s="35">
        <f t="shared" si="0"/>
        <v>13.879484000000003</v>
      </c>
      <c r="J58" s="34"/>
    </row>
    <row r="59" spans="1:10" ht="117" customHeight="1">
      <c r="A59" s="34" t="s">
        <v>163</v>
      </c>
      <c r="B59" s="34" t="s">
        <v>164</v>
      </c>
      <c r="C59" s="34" t="s">
        <v>165</v>
      </c>
      <c r="D59" s="32" t="s">
        <v>166</v>
      </c>
      <c r="E59" s="34">
        <v>1980</v>
      </c>
      <c r="F59" s="34">
        <v>321531.28</v>
      </c>
      <c r="G59" s="40">
        <v>0</v>
      </c>
      <c r="H59" s="41">
        <v>100</v>
      </c>
      <c r="I59" s="35">
        <f t="shared" si="0"/>
        <v>21.435418666666667</v>
      </c>
      <c r="J59" s="34"/>
    </row>
    <row r="60" spans="1:10" ht="114.75">
      <c r="A60" s="34" t="s">
        <v>167</v>
      </c>
      <c r="B60" s="34" t="s">
        <v>168</v>
      </c>
      <c r="C60" s="34" t="s">
        <v>169</v>
      </c>
      <c r="D60" s="32" t="s">
        <v>170</v>
      </c>
      <c r="E60" s="34">
        <v>1978</v>
      </c>
      <c r="F60" s="34">
        <v>794960</v>
      </c>
      <c r="G60" s="40">
        <v>0</v>
      </c>
      <c r="H60" s="41">
        <v>100</v>
      </c>
      <c r="I60" s="35">
        <f t="shared" si="0"/>
        <v>52.99733333333334</v>
      </c>
      <c r="J60" s="34"/>
    </row>
    <row r="61" spans="1:10" ht="87.75" customHeight="1">
      <c r="A61" s="39" t="s">
        <v>171</v>
      </c>
      <c r="B61" s="42" t="s">
        <v>172</v>
      </c>
      <c r="C61" s="39" t="s">
        <v>173</v>
      </c>
      <c r="D61" s="39" t="s">
        <v>174</v>
      </c>
      <c r="E61" s="39">
        <v>1993</v>
      </c>
      <c r="F61" s="39">
        <v>584000</v>
      </c>
      <c r="G61" s="43">
        <v>163520</v>
      </c>
      <c r="H61" s="43">
        <v>72</v>
      </c>
      <c r="I61" s="44">
        <f>SUM(G61*0.08*0.1/12)</f>
        <v>109.01333333333334</v>
      </c>
      <c r="J61" s="39"/>
    </row>
    <row r="62" spans="1:10" ht="38.25">
      <c r="A62" s="39" t="s">
        <v>175</v>
      </c>
      <c r="B62" s="39" t="s">
        <v>176</v>
      </c>
      <c r="C62" s="39" t="s">
        <v>173</v>
      </c>
      <c r="D62" s="39" t="s">
        <v>177</v>
      </c>
      <c r="E62" s="39">
        <v>1990</v>
      </c>
      <c r="F62" s="39">
        <v>485000</v>
      </c>
      <c r="G62" s="43">
        <v>77600</v>
      </c>
      <c r="H62" s="43">
        <v>84</v>
      </c>
      <c r="I62" s="44">
        <f>SUM(G62*0.08*0.1/12)</f>
        <v>51.73333333333334</v>
      </c>
      <c r="J62" s="39"/>
    </row>
    <row r="63" spans="1:10" ht="27.75" customHeight="1">
      <c r="A63" s="45" t="s">
        <v>178</v>
      </c>
      <c r="B63" s="45" t="s">
        <v>179</v>
      </c>
      <c r="C63" s="45" t="s">
        <v>180</v>
      </c>
      <c r="D63" s="46"/>
      <c r="E63" s="47">
        <v>1983</v>
      </c>
      <c r="F63" s="47">
        <v>421236.44</v>
      </c>
      <c r="G63" s="40">
        <v>0</v>
      </c>
      <c r="H63" s="41">
        <v>100</v>
      </c>
      <c r="I63" s="40">
        <f>SUM(F63*10/100*0.06*0.1/12)</f>
        <v>21.061822</v>
      </c>
      <c r="J63" s="48"/>
    </row>
    <row r="64" spans="1:10" ht="27.75" customHeight="1">
      <c r="A64" s="32" t="s">
        <v>181</v>
      </c>
      <c r="B64" s="32" t="s">
        <v>182</v>
      </c>
      <c r="C64" s="32" t="s">
        <v>183</v>
      </c>
      <c r="D64" s="49"/>
      <c r="E64" s="32">
        <v>1970</v>
      </c>
      <c r="F64" s="40">
        <v>73737.42</v>
      </c>
      <c r="G64" s="40">
        <v>0</v>
      </c>
      <c r="H64" s="41">
        <v>100</v>
      </c>
      <c r="I64" s="40">
        <f>SUM(F64*10/100*0.06*0.1/12)</f>
        <v>3.6868709999999996</v>
      </c>
      <c r="J64" s="41"/>
    </row>
    <row r="65" spans="1:10" ht="28.5" customHeight="1">
      <c r="A65" s="32" t="s">
        <v>184</v>
      </c>
      <c r="B65" s="32" t="s">
        <v>182</v>
      </c>
      <c r="C65" s="32" t="s">
        <v>185</v>
      </c>
      <c r="D65" s="49"/>
      <c r="E65" s="32">
        <v>1970</v>
      </c>
      <c r="F65" s="40">
        <v>1463833.9</v>
      </c>
      <c r="G65" s="40">
        <v>0</v>
      </c>
      <c r="H65" s="41">
        <v>100</v>
      </c>
      <c r="I65" s="40">
        <f aca="true" t="shared" si="1" ref="I65:I71">SUM(F65*10/100*0.06*0.1/12)</f>
        <v>73.19169500000002</v>
      </c>
      <c r="J65" s="41"/>
    </row>
    <row r="66" spans="1:10" ht="27" customHeight="1">
      <c r="A66" s="32" t="s">
        <v>186</v>
      </c>
      <c r="B66" s="32" t="s">
        <v>187</v>
      </c>
      <c r="C66" s="32" t="s">
        <v>188</v>
      </c>
      <c r="D66" s="49"/>
      <c r="E66" s="32">
        <v>1998</v>
      </c>
      <c r="F66" s="40">
        <v>47302.52</v>
      </c>
      <c r="G66" s="40">
        <v>0</v>
      </c>
      <c r="H66" s="41">
        <v>100</v>
      </c>
      <c r="I66" s="40">
        <f t="shared" si="1"/>
        <v>2.365126</v>
      </c>
      <c r="J66" s="41"/>
    </row>
    <row r="67" spans="1:10" ht="12.75">
      <c r="A67" s="32" t="s">
        <v>189</v>
      </c>
      <c r="B67" s="32" t="s">
        <v>179</v>
      </c>
      <c r="C67" s="32" t="s">
        <v>190</v>
      </c>
      <c r="D67" s="49"/>
      <c r="E67" s="32">
        <v>2001</v>
      </c>
      <c r="F67" s="40">
        <v>100</v>
      </c>
      <c r="G67" s="40">
        <v>0</v>
      </c>
      <c r="H67" s="41">
        <v>100</v>
      </c>
      <c r="I67" s="40">
        <f t="shared" si="1"/>
        <v>0.005</v>
      </c>
      <c r="J67" s="41"/>
    </row>
    <row r="68" spans="1:10" ht="23.25" customHeight="1">
      <c r="A68" s="32" t="s">
        <v>191</v>
      </c>
      <c r="B68" s="32" t="s">
        <v>192</v>
      </c>
      <c r="C68" s="32" t="s">
        <v>193</v>
      </c>
      <c r="D68" s="50">
        <v>208</v>
      </c>
      <c r="E68" s="32">
        <v>2005</v>
      </c>
      <c r="F68" s="40">
        <v>124280</v>
      </c>
      <c r="G68" s="40">
        <v>0</v>
      </c>
      <c r="H68" s="40">
        <f>SUM(100-(G68*100/F68))</f>
        <v>100</v>
      </c>
      <c r="I68" s="40">
        <f t="shared" si="1"/>
        <v>6.2139999999999995</v>
      </c>
      <c r="J68" s="40"/>
    </row>
    <row r="69" spans="1:10" ht="21" customHeight="1">
      <c r="A69" s="32" t="s">
        <v>194</v>
      </c>
      <c r="B69" s="32" t="s">
        <v>195</v>
      </c>
      <c r="C69" s="32" t="s">
        <v>196</v>
      </c>
      <c r="D69" s="50" t="s">
        <v>59</v>
      </c>
      <c r="E69" s="32">
        <v>1998</v>
      </c>
      <c r="F69" s="40">
        <v>84292</v>
      </c>
      <c r="G69" s="40">
        <v>0</v>
      </c>
      <c r="H69" s="40">
        <f>SUM(100-(G69*100/F69))</f>
        <v>100</v>
      </c>
      <c r="I69" s="40">
        <f t="shared" si="1"/>
        <v>4.2146</v>
      </c>
      <c r="J69" s="40"/>
    </row>
    <row r="70" spans="1:10" ht="29.25" customHeight="1">
      <c r="A70" s="32" t="s">
        <v>197</v>
      </c>
      <c r="B70" s="40" t="s">
        <v>198</v>
      </c>
      <c r="C70" s="40" t="s">
        <v>199</v>
      </c>
      <c r="D70" s="50"/>
      <c r="E70" s="51">
        <v>1978</v>
      </c>
      <c r="F70" s="40">
        <v>891377.64</v>
      </c>
      <c r="G70" s="40">
        <v>0</v>
      </c>
      <c r="H70" s="40">
        <f>SUM(100-(G70*100/F70))</f>
        <v>100</v>
      </c>
      <c r="I70" s="40">
        <f t="shared" si="1"/>
        <v>44.568882</v>
      </c>
      <c r="J70" s="40"/>
    </row>
    <row r="71" spans="1:10" ht="25.5">
      <c r="A71" s="52" t="s">
        <v>200</v>
      </c>
      <c r="B71" s="52" t="s">
        <v>201</v>
      </c>
      <c r="C71" s="52" t="s">
        <v>202</v>
      </c>
      <c r="D71" s="52"/>
      <c r="E71" s="52">
        <v>2004</v>
      </c>
      <c r="F71" s="41">
        <v>474.78</v>
      </c>
      <c r="G71" s="41">
        <v>357.46</v>
      </c>
      <c r="H71" s="41">
        <f>SUM(100-(G71*100/F71))</f>
        <v>24.71039218164202</v>
      </c>
      <c r="I71" s="40">
        <f t="shared" si="1"/>
        <v>0.023738999999999996</v>
      </c>
      <c r="J71" s="41"/>
    </row>
    <row r="72" spans="1:10" ht="12.75">
      <c r="A72" s="53"/>
      <c r="B72" s="53" t="s">
        <v>203</v>
      </c>
      <c r="C72" s="53"/>
      <c r="D72" s="53">
        <v>20.99</v>
      </c>
      <c r="E72" s="53"/>
      <c r="F72" s="53">
        <f>SUM(F37:F71)</f>
        <v>54304335.41</v>
      </c>
      <c r="G72" s="53">
        <f>SUM(G37:G71)</f>
        <v>14198879.16</v>
      </c>
      <c r="H72" s="54"/>
      <c r="I72" s="55">
        <f>SUM(I37:I71)</f>
        <v>10438.086726999996</v>
      </c>
      <c r="J72" s="53"/>
    </row>
    <row r="73" spans="1:10" ht="12.75">
      <c r="A73" s="56"/>
      <c r="B73" s="56"/>
      <c r="C73" s="56"/>
      <c r="D73" s="56"/>
      <c r="E73" s="56"/>
      <c r="F73" s="56"/>
      <c r="G73" s="56"/>
      <c r="H73" s="57"/>
      <c r="I73" s="56"/>
      <c r="J73" s="56"/>
    </row>
    <row r="74" spans="1:10" ht="12.75">
      <c r="A74" s="58"/>
      <c r="B74" s="94" t="s">
        <v>204</v>
      </c>
      <c r="C74" s="95"/>
      <c r="D74" s="58"/>
      <c r="E74" s="58"/>
      <c r="F74" s="58"/>
      <c r="G74" s="58"/>
      <c r="H74" s="59"/>
      <c r="I74" s="58"/>
      <c r="J74" s="58"/>
    </row>
    <row r="75" spans="1:10" ht="78.75" customHeight="1">
      <c r="A75" s="60" t="s">
        <v>1</v>
      </c>
      <c r="B75" s="60" t="s">
        <v>205</v>
      </c>
      <c r="C75" s="60" t="s">
        <v>62</v>
      </c>
      <c r="D75" s="60" t="s">
        <v>206</v>
      </c>
      <c r="E75" s="60" t="s">
        <v>63</v>
      </c>
      <c r="F75" s="60" t="s">
        <v>207</v>
      </c>
      <c r="G75" s="60" t="s">
        <v>6</v>
      </c>
      <c r="H75" s="60" t="s">
        <v>7</v>
      </c>
      <c r="I75" s="61" t="s">
        <v>8</v>
      </c>
      <c r="J75" s="61" t="s">
        <v>208</v>
      </c>
    </row>
    <row r="76" spans="1:10" ht="30" customHeight="1">
      <c r="A76" s="12">
        <v>1</v>
      </c>
      <c r="B76" s="12" t="s">
        <v>209</v>
      </c>
      <c r="C76" s="12" t="s">
        <v>210</v>
      </c>
      <c r="D76" s="62" t="s">
        <v>211</v>
      </c>
      <c r="E76" s="12">
        <v>1994</v>
      </c>
      <c r="F76" s="12">
        <v>2</v>
      </c>
      <c r="G76" s="13">
        <v>18232.48</v>
      </c>
      <c r="H76" s="13">
        <v>0</v>
      </c>
      <c r="I76" s="13">
        <v>100</v>
      </c>
      <c r="J76" s="13">
        <f>SUM(G76*2/100*0.1/12)</f>
        <v>3.0387466666666665</v>
      </c>
    </row>
    <row r="77" spans="1:10" ht="26.25" customHeight="1">
      <c r="A77" s="12">
        <v>2</v>
      </c>
      <c r="B77" s="12" t="s">
        <v>212</v>
      </c>
      <c r="C77" s="12" t="s">
        <v>213</v>
      </c>
      <c r="D77" s="62" t="s">
        <v>214</v>
      </c>
      <c r="E77" s="12">
        <v>1996</v>
      </c>
      <c r="F77" s="12">
        <v>1</v>
      </c>
      <c r="G77" s="13">
        <v>775562.03</v>
      </c>
      <c r="H77" s="13">
        <v>0</v>
      </c>
      <c r="I77" s="13">
        <v>100</v>
      </c>
      <c r="J77" s="13">
        <f aca="true" t="shared" si="2" ref="J77:J140">SUM(G77*2/100*0.1/12)</f>
        <v>129.26033833333335</v>
      </c>
    </row>
    <row r="78" spans="1:10" ht="21.75" customHeight="1">
      <c r="A78" s="12">
        <v>3</v>
      </c>
      <c r="B78" s="12" t="s">
        <v>215</v>
      </c>
      <c r="C78" s="12" t="s">
        <v>216</v>
      </c>
      <c r="D78" s="62" t="s">
        <v>217</v>
      </c>
      <c r="E78" s="12">
        <v>1994</v>
      </c>
      <c r="F78" s="12">
        <v>1</v>
      </c>
      <c r="G78" s="13">
        <v>241028.42</v>
      </c>
      <c r="H78" s="13">
        <v>0</v>
      </c>
      <c r="I78" s="13">
        <v>100</v>
      </c>
      <c r="J78" s="13">
        <f t="shared" si="2"/>
        <v>40.17140333333334</v>
      </c>
    </row>
    <row r="79" spans="1:10" ht="12.75">
      <c r="A79" s="12">
        <v>4</v>
      </c>
      <c r="B79" s="12" t="s">
        <v>218</v>
      </c>
      <c r="C79" s="12"/>
      <c r="D79" s="62" t="s">
        <v>219</v>
      </c>
      <c r="E79" s="12">
        <v>1995</v>
      </c>
      <c r="F79" s="12">
        <v>1</v>
      </c>
      <c r="G79" s="13">
        <v>6372.09</v>
      </c>
      <c r="H79" s="13">
        <v>0</v>
      </c>
      <c r="I79" s="13">
        <v>100</v>
      </c>
      <c r="J79" s="13">
        <f t="shared" si="2"/>
        <v>1.062015</v>
      </c>
    </row>
    <row r="80" spans="1:10" ht="12.75">
      <c r="A80" s="12">
        <v>5</v>
      </c>
      <c r="B80" s="12" t="s">
        <v>220</v>
      </c>
      <c r="C80" s="12"/>
      <c r="D80" s="62" t="s">
        <v>221</v>
      </c>
      <c r="E80" s="12">
        <v>1987</v>
      </c>
      <c r="F80" s="12">
        <v>3</v>
      </c>
      <c r="G80" s="13">
        <v>345807.99</v>
      </c>
      <c r="H80" s="13">
        <v>0</v>
      </c>
      <c r="I80" s="13">
        <v>100</v>
      </c>
      <c r="J80" s="13">
        <f t="shared" si="2"/>
        <v>57.634665000000005</v>
      </c>
    </row>
    <row r="81" spans="1:10" ht="12.75">
      <c r="A81" s="12">
        <v>6</v>
      </c>
      <c r="B81" s="12" t="s">
        <v>220</v>
      </c>
      <c r="C81" s="12"/>
      <c r="D81" s="62" t="s">
        <v>222</v>
      </c>
      <c r="E81" s="12">
        <v>1998</v>
      </c>
      <c r="F81" s="12">
        <v>1</v>
      </c>
      <c r="G81" s="13">
        <v>345685.56</v>
      </c>
      <c r="H81" s="13">
        <v>0</v>
      </c>
      <c r="I81" s="13">
        <v>100</v>
      </c>
      <c r="J81" s="13">
        <f t="shared" si="2"/>
        <v>57.61426</v>
      </c>
    </row>
    <row r="82" spans="1:10" ht="12.75">
      <c r="A82" s="12">
        <v>7</v>
      </c>
      <c r="B82" s="12" t="s">
        <v>223</v>
      </c>
      <c r="C82" s="12" t="s">
        <v>224</v>
      </c>
      <c r="D82" s="62" t="s">
        <v>225</v>
      </c>
      <c r="E82" s="12">
        <v>1998</v>
      </c>
      <c r="F82" s="12">
        <v>3</v>
      </c>
      <c r="G82" s="13">
        <v>3017272.95</v>
      </c>
      <c r="H82" s="13">
        <v>0</v>
      </c>
      <c r="I82" s="13">
        <v>100</v>
      </c>
      <c r="J82" s="13">
        <f t="shared" si="2"/>
        <v>502.87882500000006</v>
      </c>
    </row>
    <row r="83" spans="1:10" ht="22.5" customHeight="1">
      <c r="A83" s="12">
        <v>8</v>
      </c>
      <c r="B83" s="12" t="s">
        <v>226</v>
      </c>
      <c r="C83" s="12" t="s">
        <v>227</v>
      </c>
      <c r="D83" s="62" t="s">
        <v>228</v>
      </c>
      <c r="E83" s="12">
        <v>1998</v>
      </c>
      <c r="F83" s="12">
        <v>1</v>
      </c>
      <c r="G83" s="13">
        <v>1995623.97</v>
      </c>
      <c r="H83" s="13">
        <v>0</v>
      </c>
      <c r="I83" s="13">
        <v>100</v>
      </c>
      <c r="J83" s="13">
        <f t="shared" si="2"/>
        <v>332.603995</v>
      </c>
    </row>
    <row r="84" spans="1:10" ht="12.75">
      <c r="A84" s="12">
        <v>9</v>
      </c>
      <c r="B84" s="12" t="s">
        <v>229</v>
      </c>
      <c r="C84" s="12"/>
      <c r="D84" s="62" t="s">
        <v>230</v>
      </c>
      <c r="E84" s="12">
        <v>1997</v>
      </c>
      <c r="F84" s="12">
        <v>1</v>
      </c>
      <c r="G84" s="13">
        <v>16080537.87</v>
      </c>
      <c r="H84" s="13">
        <v>0</v>
      </c>
      <c r="I84" s="13">
        <v>100</v>
      </c>
      <c r="J84" s="13">
        <f t="shared" si="2"/>
        <v>2680.089645</v>
      </c>
    </row>
    <row r="85" spans="1:10" ht="12.75">
      <c r="A85" s="12">
        <v>10</v>
      </c>
      <c r="B85" s="12" t="s">
        <v>231</v>
      </c>
      <c r="C85" s="12" t="s">
        <v>232</v>
      </c>
      <c r="D85" s="62" t="s">
        <v>233</v>
      </c>
      <c r="E85" s="12">
        <v>1998</v>
      </c>
      <c r="F85" s="12">
        <v>1</v>
      </c>
      <c r="G85" s="13">
        <v>34055.61</v>
      </c>
      <c r="H85" s="13">
        <v>0</v>
      </c>
      <c r="I85" s="13">
        <v>100</v>
      </c>
      <c r="J85" s="13">
        <f t="shared" si="2"/>
        <v>5.675935</v>
      </c>
    </row>
    <row r="86" spans="1:10" ht="12.75">
      <c r="A86" s="12">
        <v>11</v>
      </c>
      <c r="B86" s="12" t="s">
        <v>231</v>
      </c>
      <c r="C86" s="12" t="s">
        <v>234</v>
      </c>
      <c r="D86" s="62" t="s">
        <v>235</v>
      </c>
      <c r="E86" s="12">
        <v>1993</v>
      </c>
      <c r="F86" s="12">
        <v>2</v>
      </c>
      <c r="G86" s="13">
        <v>4060.56</v>
      </c>
      <c r="H86" s="13">
        <v>0</v>
      </c>
      <c r="I86" s="13">
        <v>100</v>
      </c>
      <c r="J86" s="13">
        <f t="shared" si="2"/>
        <v>0.6767600000000001</v>
      </c>
    </row>
    <row r="87" spans="1:10" ht="12.75">
      <c r="A87" s="12">
        <v>12</v>
      </c>
      <c r="B87" s="12" t="s">
        <v>231</v>
      </c>
      <c r="C87" s="12" t="s">
        <v>236</v>
      </c>
      <c r="D87" s="62" t="s">
        <v>237</v>
      </c>
      <c r="E87" s="12">
        <v>1995</v>
      </c>
      <c r="F87" s="12">
        <v>1</v>
      </c>
      <c r="G87" s="13">
        <v>18607.61</v>
      </c>
      <c r="H87" s="13">
        <v>0</v>
      </c>
      <c r="I87" s="13">
        <v>100</v>
      </c>
      <c r="J87" s="13">
        <f t="shared" si="2"/>
        <v>3.1012683333333335</v>
      </c>
    </row>
    <row r="88" spans="1:10" ht="12.75">
      <c r="A88" s="12">
        <v>13</v>
      </c>
      <c r="B88" s="12" t="s">
        <v>231</v>
      </c>
      <c r="C88" s="12" t="s">
        <v>238</v>
      </c>
      <c r="D88" s="62" t="s">
        <v>239</v>
      </c>
      <c r="E88" s="12">
        <v>1997</v>
      </c>
      <c r="F88" s="12">
        <v>1</v>
      </c>
      <c r="G88" s="13">
        <v>10627.76</v>
      </c>
      <c r="H88" s="13">
        <v>0</v>
      </c>
      <c r="I88" s="13">
        <v>100</v>
      </c>
      <c r="J88" s="13">
        <f t="shared" si="2"/>
        <v>1.7712933333333336</v>
      </c>
    </row>
    <row r="89" spans="1:10" ht="12.75">
      <c r="A89" s="12">
        <v>14</v>
      </c>
      <c r="B89" s="12" t="s">
        <v>231</v>
      </c>
      <c r="C89" s="12" t="s">
        <v>240</v>
      </c>
      <c r="D89" s="62" t="s">
        <v>241</v>
      </c>
      <c r="E89" s="12">
        <v>1997</v>
      </c>
      <c r="F89" s="12">
        <v>1</v>
      </c>
      <c r="G89" s="13">
        <v>11792.4</v>
      </c>
      <c r="H89" s="13">
        <v>0</v>
      </c>
      <c r="I89" s="13">
        <v>100</v>
      </c>
      <c r="J89" s="13">
        <f t="shared" si="2"/>
        <v>1.9654</v>
      </c>
    </row>
    <row r="90" spans="1:10" ht="12.75">
      <c r="A90" s="12">
        <v>15</v>
      </c>
      <c r="B90" s="12" t="s">
        <v>231</v>
      </c>
      <c r="C90" s="12" t="s">
        <v>242</v>
      </c>
      <c r="D90" s="62" t="s">
        <v>243</v>
      </c>
      <c r="E90" s="12">
        <v>1997</v>
      </c>
      <c r="F90" s="12">
        <v>1</v>
      </c>
      <c r="G90" s="13">
        <v>18767.71</v>
      </c>
      <c r="H90" s="13">
        <v>0</v>
      </c>
      <c r="I90" s="13">
        <v>100</v>
      </c>
      <c r="J90" s="13">
        <f t="shared" si="2"/>
        <v>3.1279516666666667</v>
      </c>
    </row>
    <row r="91" spans="1:10" ht="12.75">
      <c r="A91" s="12">
        <v>16</v>
      </c>
      <c r="B91" s="12" t="s">
        <v>231</v>
      </c>
      <c r="C91" s="12" t="s">
        <v>244</v>
      </c>
      <c r="D91" s="62" t="s">
        <v>245</v>
      </c>
      <c r="E91" s="12">
        <v>1998</v>
      </c>
      <c r="F91" s="12">
        <v>1</v>
      </c>
      <c r="G91" s="13">
        <v>17326.81</v>
      </c>
      <c r="H91" s="13">
        <v>0</v>
      </c>
      <c r="I91" s="13">
        <v>100</v>
      </c>
      <c r="J91" s="13">
        <f t="shared" si="2"/>
        <v>2.887801666666667</v>
      </c>
    </row>
    <row r="92" spans="1:10" ht="23.25" customHeight="1">
      <c r="A92" s="12">
        <v>17</v>
      </c>
      <c r="B92" s="12" t="s">
        <v>246</v>
      </c>
      <c r="C92" s="12"/>
      <c r="D92" s="62" t="s">
        <v>247</v>
      </c>
      <c r="E92" s="12">
        <v>1998</v>
      </c>
      <c r="F92" s="12">
        <v>1</v>
      </c>
      <c r="G92" s="13">
        <v>1666191.38</v>
      </c>
      <c r="H92" s="13">
        <v>0</v>
      </c>
      <c r="I92" s="13">
        <v>100</v>
      </c>
      <c r="J92" s="13">
        <f t="shared" si="2"/>
        <v>277.6985633333333</v>
      </c>
    </row>
    <row r="93" spans="1:10" ht="12.75">
      <c r="A93" s="12">
        <v>18</v>
      </c>
      <c r="B93" s="12" t="s">
        <v>248</v>
      </c>
      <c r="C93" s="12" t="s">
        <v>249</v>
      </c>
      <c r="D93" s="62" t="s">
        <v>250</v>
      </c>
      <c r="E93" s="12">
        <v>1998</v>
      </c>
      <c r="F93" s="12">
        <v>1</v>
      </c>
      <c r="G93" s="13">
        <v>85016.83</v>
      </c>
      <c r="H93" s="13">
        <v>0</v>
      </c>
      <c r="I93" s="13">
        <v>100</v>
      </c>
      <c r="J93" s="13">
        <f t="shared" si="2"/>
        <v>14.169471666666668</v>
      </c>
    </row>
    <row r="94" spans="1:10" ht="12.75">
      <c r="A94" s="12">
        <v>19</v>
      </c>
      <c r="B94" s="12" t="s">
        <v>248</v>
      </c>
      <c r="C94" s="12" t="s">
        <v>251</v>
      </c>
      <c r="D94" s="62" t="s">
        <v>252</v>
      </c>
      <c r="E94" s="12">
        <v>1998</v>
      </c>
      <c r="F94" s="12">
        <v>1</v>
      </c>
      <c r="G94" s="13">
        <v>85591.14</v>
      </c>
      <c r="H94" s="13">
        <v>0</v>
      </c>
      <c r="I94" s="13">
        <v>100</v>
      </c>
      <c r="J94" s="13">
        <f t="shared" si="2"/>
        <v>14.265189999999999</v>
      </c>
    </row>
    <row r="95" spans="1:10" ht="12.75">
      <c r="A95" s="12">
        <v>20</v>
      </c>
      <c r="B95" s="12" t="s">
        <v>253</v>
      </c>
      <c r="C95" s="12" t="s">
        <v>254</v>
      </c>
      <c r="D95" s="62" t="s">
        <v>255</v>
      </c>
      <c r="E95" s="12">
        <v>1998</v>
      </c>
      <c r="F95" s="12">
        <v>6</v>
      </c>
      <c r="G95" s="13">
        <v>657318.66</v>
      </c>
      <c r="H95" s="13">
        <v>0</v>
      </c>
      <c r="I95" s="13">
        <v>100</v>
      </c>
      <c r="J95" s="13">
        <f t="shared" si="2"/>
        <v>109.55311</v>
      </c>
    </row>
    <row r="96" spans="1:10" ht="21" customHeight="1">
      <c r="A96" s="12">
        <v>21</v>
      </c>
      <c r="B96" s="12" t="s">
        <v>256</v>
      </c>
      <c r="C96" s="12"/>
      <c r="D96" s="62" t="s">
        <v>257</v>
      </c>
      <c r="E96" s="12">
        <v>1998</v>
      </c>
      <c r="F96" s="12">
        <v>1</v>
      </c>
      <c r="G96" s="13">
        <v>1195541.12</v>
      </c>
      <c r="H96" s="13">
        <v>0</v>
      </c>
      <c r="I96" s="13">
        <v>100</v>
      </c>
      <c r="J96" s="13">
        <f t="shared" si="2"/>
        <v>199.25685333333334</v>
      </c>
    </row>
    <row r="97" spans="1:10" ht="21.75" customHeight="1">
      <c r="A97" s="12">
        <v>22</v>
      </c>
      <c r="B97" s="12" t="s">
        <v>258</v>
      </c>
      <c r="C97" s="12" t="s">
        <v>259</v>
      </c>
      <c r="D97" s="62" t="s">
        <v>260</v>
      </c>
      <c r="E97" s="12">
        <v>1998</v>
      </c>
      <c r="F97" s="12">
        <v>6</v>
      </c>
      <c r="G97" s="13">
        <v>277488.24</v>
      </c>
      <c r="H97" s="13">
        <v>0</v>
      </c>
      <c r="I97" s="13">
        <v>100</v>
      </c>
      <c r="J97" s="13">
        <f t="shared" si="2"/>
        <v>46.24804</v>
      </c>
    </row>
    <row r="98" spans="1:10" ht="23.25" customHeight="1">
      <c r="A98" s="12">
        <v>23</v>
      </c>
      <c r="B98" s="12" t="s">
        <v>261</v>
      </c>
      <c r="C98" s="12"/>
      <c r="D98" s="62" t="s">
        <v>262</v>
      </c>
      <c r="E98" s="12">
        <v>1998</v>
      </c>
      <c r="F98" s="12">
        <v>1</v>
      </c>
      <c r="G98" s="13">
        <v>10619.29</v>
      </c>
      <c r="H98" s="13">
        <v>0</v>
      </c>
      <c r="I98" s="13">
        <v>100</v>
      </c>
      <c r="J98" s="13">
        <f t="shared" si="2"/>
        <v>1.7698816666666668</v>
      </c>
    </row>
    <row r="99" spans="1:10" ht="14.25" customHeight="1">
      <c r="A99" s="12">
        <v>24</v>
      </c>
      <c r="B99" s="12" t="s">
        <v>263</v>
      </c>
      <c r="C99" s="12"/>
      <c r="D99" s="62" t="s">
        <v>264</v>
      </c>
      <c r="E99" s="12">
        <v>1998</v>
      </c>
      <c r="F99" s="12">
        <v>1</v>
      </c>
      <c r="G99" s="13">
        <v>19589.17</v>
      </c>
      <c r="H99" s="13">
        <v>0</v>
      </c>
      <c r="I99" s="13">
        <v>100</v>
      </c>
      <c r="J99" s="13">
        <f t="shared" si="2"/>
        <v>3.2648616666666666</v>
      </c>
    </row>
    <row r="100" spans="1:10" ht="12" customHeight="1">
      <c r="A100" s="12">
        <v>25</v>
      </c>
      <c r="B100" s="12" t="s">
        <v>265</v>
      </c>
      <c r="C100" s="12"/>
      <c r="D100" s="62" t="s">
        <v>266</v>
      </c>
      <c r="E100" s="12">
        <v>1998</v>
      </c>
      <c r="F100" s="12">
        <v>1</v>
      </c>
      <c r="G100" s="13">
        <v>16591.91</v>
      </c>
      <c r="H100" s="13">
        <v>0</v>
      </c>
      <c r="I100" s="13">
        <v>100</v>
      </c>
      <c r="J100" s="13">
        <f t="shared" si="2"/>
        <v>2.765318333333333</v>
      </c>
    </row>
    <row r="101" spans="1:10" ht="16.5" customHeight="1">
      <c r="A101" s="12">
        <v>26</v>
      </c>
      <c r="B101" s="12" t="s">
        <v>267</v>
      </c>
      <c r="C101" s="12"/>
      <c r="D101" s="62" t="s">
        <v>268</v>
      </c>
      <c r="E101" s="12">
        <v>1998</v>
      </c>
      <c r="F101" s="12">
        <v>1</v>
      </c>
      <c r="G101" s="13">
        <v>38465.67</v>
      </c>
      <c r="H101" s="13">
        <v>0</v>
      </c>
      <c r="I101" s="13">
        <v>100</v>
      </c>
      <c r="J101" s="13">
        <f t="shared" si="2"/>
        <v>6.410945000000001</v>
      </c>
    </row>
    <row r="102" spans="1:10" ht="16.5" customHeight="1">
      <c r="A102" s="12">
        <v>27</v>
      </c>
      <c r="B102" s="12" t="s">
        <v>269</v>
      </c>
      <c r="C102" s="12"/>
      <c r="D102" s="62" t="s">
        <v>270</v>
      </c>
      <c r="E102" s="12">
        <v>2000</v>
      </c>
      <c r="F102" s="12">
        <v>1</v>
      </c>
      <c r="G102" s="13">
        <v>12830.47</v>
      </c>
      <c r="H102" s="13">
        <v>0</v>
      </c>
      <c r="I102" s="13">
        <v>100</v>
      </c>
      <c r="J102" s="13">
        <f t="shared" si="2"/>
        <v>2.138411666666667</v>
      </c>
    </row>
    <row r="103" spans="1:10" ht="17.25" customHeight="1">
      <c r="A103" s="12">
        <v>28</v>
      </c>
      <c r="B103" s="12" t="s">
        <v>271</v>
      </c>
      <c r="C103" s="12" t="s">
        <v>272</v>
      </c>
      <c r="D103" s="62" t="s">
        <v>273</v>
      </c>
      <c r="E103" s="12">
        <v>1998</v>
      </c>
      <c r="F103" s="12">
        <v>1</v>
      </c>
      <c r="G103" s="13">
        <v>50600.3</v>
      </c>
      <c r="H103" s="13">
        <v>0</v>
      </c>
      <c r="I103" s="13">
        <v>100</v>
      </c>
      <c r="J103" s="13">
        <f t="shared" si="2"/>
        <v>8.433383333333333</v>
      </c>
    </row>
    <row r="104" spans="1:10" ht="18" customHeight="1">
      <c r="A104" s="12">
        <v>29</v>
      </c>
      <c r="B104" s="12" t="s">
        <v>274</v>
      </c>
      <c r="C104" s="12" t="s">
        <v>275</v>
      </c>
      <c r="D104" s="62"/>
      <c r="E104" s="12">
        <v>2001</v>
      </c>
      <c r="F104" s="12">
        <v>4</v>
      </c>
      <c r="G104" s="13">
        <v>112871.52</v>
      </c>
      <c r="H104" s="13">
        <v>0</v>
      </c>
      <c r="I104" s="13">
        <v>100</v>
      </c>
      <c r="J104" s="13">
        <f t="shared" si="2"/>
        <v>18.811920000000004</v>
      </c>
    </row>
    <row r="105" spans="1:10" ht="15.75" customHeight="1">
      <c r="A105" s="12">
        <v>30</v>
      </c>
      <c r="B105" s="12" t="s">
        <v>258</v>
      </c>
      <c r="C105" s="12"/>
      <c r="D105" s="62" t="s">
        <v>276</v>
      </c>
      <c r="E105" s="12">
        <v>2001</v>
      </c>
      <c r="F105" s="12">
        <v>4</v>
      </c>
      <c r="G105" s="13">
        <v>47557.12</v>
      </c>
      <c r="H105" s="13">
        <v>0</v>
      </c>
      <c r="I105" s="13">
        <v>100</v>
      </c>
      <c r="J105" s="13">
        <f t="shared" si="2"/>
        <v>7.926186666666667</v>
      </c>
    </row>
    <row r="106" spans="1:10" ht="15" customHeight="1">
      <c r="A106" s="12">
        <v>31</v>
      </c>
      <c r="B106" s="12" t="s">
        <v>277</v>
      </c>
      <c r="C106" s="12" t="s">
        <v>278</v>
      </c>
      <c r="D106" s="62" t="s">
        <v>279</v>
      </c>
      <c r="E106" s="12">
        <v>2001</v>
      </c>
      <c r="F106" s="12">
        <v>2</v>
      </c>
      <c r="G106" s="13">
        <v>235071.66</v>
      </c>
      <c r="H106" s="13">
        <v>0</v>
      </c>
      <c r="I106" s="13">
        <v>100</v>
      </c>
      <c r="J106" s="13">
        <f t="shared" si="2"/>
        <v>39.178610000000006</v>
      </c>
    </row>
    <row r="107" spans="1:10" ht="19.5" customHeight="1">
      <c r="A107" s="12">
        <v>32</v>
      </c>
      <c r="B107" s="12" t="s">
        <v>280</v>
      </c>
      <c r="C107" s="12" t="s">
        <v>281</v>
      </c>
      <c r="D107" s="62" t="s">
        <v>282</v>
      </c>
      <c r="E107" s="12">
        <v>2001</v>
      </c>
      <c r="F107" s="12">
        <v>2</v>
      </c>
      <c r="G107" s="13">
        <v>332537.04</v>
      </c>
      <c r="H107" s="13">
        <v>0</v>
      </c>
      <c r="I107" s="13">
        <v>100</v>
      </c>
      <c r="J107" s="13">
        <f t="shared" si="2"/>
        <v>55.42284</v>
      </c>
    </row>
    <row r="108" spans="1:10" ht="27.75" customHeight="1">
      <c r="A108" s="12">
        <v>33</v>
      </c>
      <c r="B108" s="12" t="s">
        <v>283</v>
      </c>
      <c r="C108" s="12"/>
      <c r="D108" s="62" t="s">
        <v>284</v>
      </c>
      <c r="E108" s="12">
        <v>2001</v>
      </c>
      <c r="F108" s="12">
        <v>1</v>
      </c>
      <c r="G108" s="13">
        <v>12515.7</v>
      </c>
      <c r="H108" s="13">
        <v>0</v>
      </c>
      <c r="I108" s="13">
        <v>100</v>
      </c>
      <c r="J108" s="13">
        <f t="shared" si="2"/>
        <v>2.0859500000000004</v>
      </c>
    </row>
    <row r="109" spans="1:10" ht="18.75" customHeight="1">
      <c r="A109" s="12">
        <v>34</v>
      </c>
      <c r="B109" s="12" t="s">
        <v>277</v>
      </c>
      <c r="C109" s="12" t="s">
        <v>285</v>
      </c>
      <c r="D109" s="62" t="s">
        <v>286</v>
      </c>
      <c r="E109" s="12">
        <v>2001</v>
      </c>
      <c r="F109" s="12">
        <v>1</v>
      </c>
      <c r="G109" s="13">
        <v>158107.78</v>
      </c>
      <c r="H109" s="13">
        <v>0</v>
      </c>
      <c r="I109" s="13">
        <v>100</v>
      </c>
      <c r="J109" s="13">
        <f t="shared" si="2"/>
        <v>26.35129666666667</v>
      </c>
    </row>
    <row r="110" spans="1:10" ht="18" customHeight="1">
      <c r="A110" s="12">
        <v>35</v>
      </c>
      <c r="B110" s="12" t="s">
        <v>280</v>
      </c>
      <c r="C110" s="12" t="s">
        <v>287</v>
      </c>
      <c r="D110" s="62" t="s">
        <v>288</v>
      </c>
      <c r="E110" s="12">
        <v>2001</v>
      </c>
      <c r="F110" s="12">
        <v>5</v>
      </c>
      <c r="G110" s="13">
        <v>531934.3</v>
      </c>
      <c r="H110" s="13">
        <v>0</v>
      </c>
      <c r="I110" s="13">
        <v>100</v>
      </c>
      <c r="J110" s="13">
        <f t="shared" si="2"/>
        <v>88.65571666666669</v>
      </c>
    </row>
    <row r="111" spans="1:10" ht="18" customHeight="1">
      <c r="A111" s="12">
        <v>36</v>
      </c>
      <c r="B111" s="12" t="s">
        <v>289</v>
      </c>
      <c r="C111" s="12"/>
      <c r="D111" s="62" t="s">
        <v>290</v>
      </c>
      <c r="E111" s="12">
        <v>2001</v>
      </c>
      <c r="F111" s="12">
        <v>1</v>
      </c>
      <c r="G111" s="13">
        <v>832554.03</v>
      </c>
      <c r="H111" s="13">
        <v>0</v>
      </c>
      <c r="I111" s="13">
        <v>100</v>
      </c>
      <c r="J111" s="13">
        <f t="shared" si="2"/>
        <v>138.75900500000003</v>
      </c>
    </row>
    <row r="112" spans="1:10" ht="15.75" customHeight="1">
      <c r="A112" s="12">
        <v>37</v>
      </c>
      <c r="B112" s="12" t="s">
        <v>283</v>
      </c>
      <c r="C112" s="12"/>
      <c r="D112" s="62" t="s">
        <v>291</v>
      </c>
      <c r="E112" s="12">
        <v>2001</v>
      </c>
      <c r="F112" s="12">
        <v>5</v>
      </c>
      <c r="G112" s="13">
        <v>576201.6</v>
      </c>
      <c r="H112" s="13">
        <v>0</v>
      </c>
      <c r="I112" s="13">
        <v>100</v>
      </c>
      <c r="J112" s="13">
        <f t="shared" si="2"/>
        <v>96.03359999999999</v>
      </c>
    </row>
    <row r="113" spans="1:10" ht="12.75">
      <c r="A113" s="12">
        <v>38</v>
      </c>
      <c r="B113" s="12" t="s">
        <v>292</v>
      </c>
      <c r="C113" s="12" t="s">
        <v>293</v>
      </c>
      <c r="D113" s="62" t="s">
        <v>294</v>
      </c>
      <c r="E113" s="12">
        <v>2001</v>
      </c>
      <c r="F113" s="12">
        <v>15</v>
      </c>
      <c r="G113" s="13">
        <v>336960</v>
      </c>
      <c r="H113" s="13">
        <v>0</v>
      </c>
      <c r="I113" s="13">
        <v>100</v>
      </c>
      <c r="J113" s="13">
        <f t="shared" si="2"/>
        <v>56.160000000000004</v>
      </c>
    </row>
    <row r="114" spans="1:10" ht="16.5" customHeight="1">
      <c r="A114" s="12">
        <v>39</v>
      </c>
      <c r="B114" s="12" t="s">
        <v>295</v>
      </c>
      <c r="C114" s="12" t="s">
        <v>296</v>
      </c>
      <c r="D114" s="62" t="s">
        <v>297</v>
      </c>
      <c r="E114" s="12">
        <v>2001</v>
      </c>
      <c r="F114" s="12">
        <v>5</v>
      </c>
      <c r="G114" s="13">
        <v>102745.85</v>
      </c>
      <c r="H114" s="13">
        <v>0</v>
      </c>
      <c r="I114" s="13">
        <v>100</v>
      </c>
      <c r="J114" s="13">
        <f t="shared" si="2"/>
        <v>17.124308333333335</v>
      </c>
    </row>
    <row r="115" spans="1:10" ht="16.5" customHeight="1">
      <c r="A115" s="12">
        <v>40</v>
      </c>
      <c r="B115" s="12" t="s">
        <v>298</v>
      </c>
      <c r="C115" s="12"/>
      <c r="D115" s="62" t="s">
        <v>299</v>
      </c>
      <c r="E115" s="12">
        <v>2001</v>
      </c>
      <c r="F115" s="12">
        <v>1</v>
      </c>
      <c r="G115" s="13">
        <v>52565.76</v>
      </c>
      <c r="H115" s="13">
        <v>0</v>
      </c>
      <c r="I115" s="13">
        <v>100</v>
      </c>
      <c r="J115" s="13">
        <f t="shared" si="2"/>
        <v>8.76096</v>
      </c>
    </row>
    <row r="116" spans="1:10" ht="16.5" customHeight="1">
      <c r="A116" s="12">
        <v>41</v>
      </c>
      <c r="B116" s="12" t="s">
        <v>300</v>
      </c>
      <c r="C116" s="12" t="s">
        <v>301</v>
      </c>
      <c r="D116" s="62" t="s">
        <v>302</v>
      </c>
      <c r="E116" s="12">
        <v>2001</v>
      </c>
      <c r="F116" s="12">
        <v>2</v>
      </c>
      <c r="G116" s="13">
        <v>300726.02</v>
      </c>
      <c r="H116" s="13">
        <v>0</v>
      </c>
      <c r="I116" s="13">
        <v>100</v>
      </c>
      <c r="J116" s="13">
        <f t="shared" si="2"/>
        <v>50.121003333333334</v>
      </c>
    </row>
    <row r="117" spans="1:10" ht="16.5" customHeight="1">
      <c r="A117" s="12">
        <v>42</v>
      </c>
      <c r="B117" s="12" t="s">
        <v>300</v>
      </c>
      <c r="C117" s="12" t="s">
        <v>303</v>
      </c>
      <c r="D117" s="62" t="s">
        <v>304</v>
      </c>
      <c r="E117" s="12">
        <v>2001</v>
      </c>
      <c r="F117" s="12">
        <v>5</v>
      </c>
      <c r="G117" s="13">
        <v>482012.35</v>
      </c>
      <c r="H117" s="13">
        <v>0</v>
      </c>
      <c r="I117" s="13">
        <v>100</v>
      </c>
      <c r="J117" s="13">
        <f t="shared" si="2"/>
        <v>80.33539166666667</v>
      </c>
    </row>
    <row r="118" spans="1:10" ht="12.75" customHeight="1">
      <c r="A118" s="12">
        <v>43</v>
      </c>
      <c r="B118" s="12" t="s">
        <v>305</v>
      </c>
      <c r="C118" s="12"/>
      <c r="D118" s="62" t="s">
        <v>306</v>
      </c>
      <c r="E118" s="12">
        <v>1999</v>
      </c>
      <c r="F118" s="12">
        <v>1</v>
      </c>
      <c r="G118" s="13">
        <v>8250.84</v>
      </c>
      <c r="H118" s="13">
        <v>0</v>
      </c>
      <c r="I118" s="13">
        <v>100</v>
      </c>
      <c r="J118" s="13">
        <f t="shared" si="2"/>
        <v>1.37514</v>
      </c>
    </row>
    <row r="119" spans="1:10" ht="15.75" customHeight="1">
      <c r="A119" s="12">
        <v>44</v>
      </c>
      <c r="B119" s="12" t="s">
        <v>307</v>
      </c>
      <c r="C119" s="12" t="s">
        <v>308</v>
      </c>
      <c r="D119" s="62" t="s">
        <v>309</v>
      </c>
      <c r="E119" s="12">
        <v>1998</v>
      </c>
      <c r="F119" s="12">
        <v>1</v>
      </c>
      <c r="G119" s="13">
        <v>740903.52</v>
      </c>
      <c r="H119" s="13">
        <v>0</v>
      </c>
      <c r="I119" s="13">
        <v>100</v>
      </c>
      <c r="J119" s="13">
        <f t="shared" si="2"/>
        <v>123.48392000000001</v>
      </c>
    </row>
    <row r="120" spans="1:10" ht="17.25" customHeight="1">
      <c r="A120" s="12">
        <v>45</v>
      </c>
      <c r="B120" s="12" t="s">
        <v>310</v>
      </c>
      <c r="C120" s="12" t="s">
        <v>311</v>
      </c>
      <c r="D120" s="62" t="s">
        <v>312</v>
      </c>
      <c r="E120" s="12">
        <v>2001</v>
      </c>
      <c r="F120" s="12">
        <v>1</v>
      </c>
      <c r="G120" s="13">
        <v>4330.1</v>
      </c>
      <c r="H120" s="13">
        <v>0</v>
      </c>
      <c r="I120" s="13">
        <v>100</v>
      </c>
      <c r="J120" s="13">
        <f t="shared" si="2"/>
        <v>0.7216833333333335</v>
      </c>
    </row>
    <row r="121" spans="1:10" ht="16.5" customHeight="1">
      <c r="A121" s="12">
        <v>46</v>
      </c>
      <c r="B121" s="12" t="s">
        <v>313</v>
      </c>
      <c r="C121" s="12"/>
      <c r="D121" s="62" t="s">
        <v>314</v>
      </c>
      <c r="E121" s="12">
        <v>2001</v>
      </c>
      <c r="F121" s="12">
        <v>1</v>
      </c>
      <c r="G121" s="13">
        <v>1626.37</v>
      </c>
      <c r="H121" s="13">
        <v>0</v>
      </c>
      <c r="I121" s="13">
        <v>100</v>
      </c>
      <c r="J121" s="13">
        <f t="shared" si="2"/>
        <v>0.2710616666666667</v>
      </c>
    </row>
    <row r="122" spans="1:10" ht="12.75">
      <c r="A122" s="12">
        <v>47</v>
      </c>
      <c r="B122" s="12" t="s">
        <v>315</v>
      </c>
      <c r="C122" s="12" t="s">
        <v>316</v>
      </c>
      <c r="D122" s="62" t="s">
        <v>317</v>
      </c>
      <c r="E122" s="12">
        <v>2001</v>
      </c>
      <c r="F122" s="12">
        <v>1</v>
      </c>
      <c r="G122" s="13">
        <v>2407.02</v>
      </c>
      <c r="H122" s="13">
        <v>0</v>
      </c>
      <c r="I122" s="13">
        <v>100</v>
      </c>
      <c r="J122" s="13">
        <f t="shared" si="2"/>
        <v>0.40117</v>
      </c>
    </row>
    <row r="123" spans="1:10" ht="18" customHeight="1">
      <c r="A123" s="12">
        <v>48</v>
      </c>
      <c r="B123" s="12" t="s">
        <v>318</v>
      </c>
      <c r="C123" s="12"/>
      <c r="D123" s="62" t="s">
        <v>319</v>
      </c>
      <c r="E123" s="12">
        <v>1970</v>
      </c>
      <c r="F123" s="12">
        <v>3</v>
      </c>
      <c r="G123" s="13">
        <v>11687.25</v>
      </c>
      <c r="H123" s="13">
        <v>0</v>
      </c>
      <c r="I123" s="13">
        <v>100</v>
      </c>
      <c r="J123" s="13">
        <f t="shared" si="2"/>
        <v>1.947875</v>
      </c>
    </row>
    <row r="124" spans="1:10" ht="17.25" customHeight="1">
      <c r="A124" s="12">
        <v>49</v>
      </c>
      <c r="B124" s="12" t="s">
        <v>318</v>
      </c>
      <c r="C124" s="12" t="s">
        <v>320</v>
      </c>
      <c r="D124" s="62" t="s">
        <v>321</v>
      </c>
      <c r="E124" s="12">
        <v>1987</v>
      </c>
      <c r="F124" s="12">
        <v>2</v>
      </c>
      <c r="G124" s="13">
        <v>19812.54</v>
      </c>
      <c r="H124" s="13">
        <v>0</v>
      </c>
      <c r="I124" s="13">
        <v>100</v>
      </c>
      <c r="J124" s="13">
        <f t="shared" si="2"/>
        <v>3.30209</v>
      </c>
    </row>
    <row r="125" spans="1:10" ht="12.75">
      <c r="A125" s="12">
        <v>50</v>
      </c>
      <c r="B125" s="12" t="s">
        <v>322</v>
      </c>
      <c r="C125" s="12" t="s">
        <v>323</v>
      </c>
      <c r="D125" s="62" t="s">
        <v>324</v>
      </c>
      <c r="E125" s="12">
        <v>1992</v>
      </c>
      <c r="F125" s="12">
        <v>1</v>
      </c>
      <c r="G125" s="13">
        <v>60864.25</v>
      </c>
      <c r="H125" s="13">
        <v>0</v>
      </c>
      <c r="I125" s="13">
        <v>100</v>
      </c>
      <c r="J125" s="13">
        <f t="shared" si="2"/>
        <v>10.144041666666668</v>
      </c>
    </row>
    <row r="126" spans="1:10" ht="16.5" customHeight="1">
      <c r="A126" s="12">
        <v>51</v>
      </c>
      <c r="B126" s="12" t="s">
        <v>325</v>
      </c>
      <c r="C126" s="12" t="s">
        <v>326</v>
      </c>
      <c r="D126" s="62" t="s">
        <v>327</v>
      </c>
      <c r="E126" s="12">
        <v>1992</v>
      </c>
      <c r="F126" s="12">
        <v>1</v>
      </c>
      <c r="G126" s="13">
        <v>16303.68</v>
      </c>
      <c r="H126" s="13">
        <v>0</v>
      </c>
      <c r="I126" s="13">
        <v>100</v>
      </c>
      <c r="J126" s="13">
        <f t="shared" si="2"/>
        <v>2.71728</v>
      </c>
    </row>
    <row r="127" spans="1:10" ht="15.75" customHeight="1">
      <c r="A127" s="12">
        <v>52</v>
      </c>
      <c r="B127" s="12" t="s">
        <v>322</v>
      </c>
      <c r="C127" s="12" t="s">
        <v>328</v>
      </c>
      <c r="D127" s="62"/>
      <c r="E127" s="12">
        <v>1993</v>
      </c>
      <c r="F127" s="12">
        <v>1</v>
      </c>
      <c r="G127" s="13">
        <v>23773.91</v>
      </c>
      <c r="H127" s="13">
        <v>0</v>
      </c>
      <c r="I127" s="13">
        <v>100</v>
      </c>
      <c r="J127" s="13">
        <f t="shared" si="2"/>
        <v>3.9623183333333336</v>
      </c>
    </row>
    <row r="128" spans="1:10" ht="12.75">
      <c r="A128" s="12">
        <v>53</v>
      </c>
      <c r="B128" s="12" t="s">
        <v>329</v>
      </c>
      <c r="C128" s="12" t="s">
        <v>330</v>
      </c>
      <c r="D128" s="62" t="s">
        <v>331</v>
      </c>
      <c r="E128" s="12">
        <v>1995</v>
      </c>
      <c r="F128" s="12">
        <v>4</v>
      </c>
      <c r="G128" s="13">
        <v>37109.28</v>
      </c>
      <c r="H128" s="13">
        <v>0</v>
      </c>
      <c r="I128" s="13">
        <v>100</v>
      </c>
      <c r="J128" s="13">
        <f t="shared" si="2"/>
        <v>6.184880000000001</v>
      </c>
    </row>
    <row r="129" spans="1:10" ht="16.5" customHeight="1">
      <c r="A129" s="12">
        <v>54</v>
      </c>
      <c r="B129" s="12" t="s">
        <v>332</v>
      </c>
      <c r="C129" s="12" t="s">
        <v>333</v>
      </c>
      <c r="D129" s="62" t="s">
        <v>334</v>
      </c>
      <c r="E129" s="12">
        <v>1992</v>
      </c>
      <c r="F129" s="12">
        <v>1</v>
      </c>
      <c r="G129" s="13">
        <v>13968.57</v>
      </c>
      <c r="H129" s="13">
        <v>0</v>
      </c>
      <c r="I129" s="13">
        <v>100</v>
      </c>
      <c r="J129" s="13">
        <f t="shared" si="2"/>
        <v>2.328095</v>
      </c>
    </row>
    <row r="130" spans="1:10" ht="12.75">
      <c r="A130" s="12">
        <v>55</v>
      </c>
      <c r="B130" s="12" t="s">
        <v>322</v>
      </c>
      <c r="C130" s="12" t="s">
        <v>335</v>
      </c>
      <c r="D130" s="62" t="s">
        <v>336</v>
      </c>
      <c r="E130" s="12">
        <v>1992</v>
      </c>
      <c r="F130" s="12">
        <v>2</v>
      </c>
      <c r="G130" s="13">
        <v>25341.18</v>
      </c>
      <c r="H130" s="13">
        <v>0</v>
      </c>
      <c r="I130" s="13">
        <v>100</v>
      </c>
      <c r="J130" s="13">
        <f t="shared" si="2"/>
        <v>4.22353</v>
      </c>
    </row>
    <row r="131" spans="1:10" ht="12.75">
      <c r="A131" s="12">
        <v>56</v>
      </c>
      <c r="B131" s="12" t="s">
        <v>322</v>
      </c>
      <c r="C131" s="12" t="s">
        <v>337</v>
      </c>
      <c r="D131" s="62" t="s">
        <v>338</v>
      </c>
      <c r="E131" s="12">
        <v>1994</v>
      </c>
      <c r="F131" s="12">
        <v>2</v>
      </c>
      <c r="G131" s="13">
        <v>17195.64</v>
      </c>
      <c r="H131" s="13">
        <v>0</v>
      </c>
      <c r="I131" s="13">
        <v>100</v>
      </c>
      <c r="J131" s="13">
        <f t="shared" si="2"/>
        <v>2.86594</v>
      </c>
    </row>
    <row r="132" spans="1:10" ht="12.75">
      <c r="A132" s="12">
        <v>57</v>
      </c>
      <c r="B132" s="12" t="s">
        <v>332</v>
      </c>
      <c r="C132" s="12" t="s">
        <v>339</v>
      </c>
      <c r="D132" s="62" t="s">
        <v>340</v>
      </c>
      <c r="E132" s="12">
        <v>2001</v>
      </c>
      <c r="F132" s="12">
        <v>3</v>
      </c>
      <c r="G132" s="13">
        <v>17618.49</v>
      </c>
      <c r="H132" s="13">
        <v>0</v>
      </c>
      <c r="I132" s="13">
        <v>100</v>
      </c>
      <c r="J132" s="13">
        <f t="shared" si="2"/>
        <v>2.9364150000000007</v>
      </c>
    </row>
    <row r="133" spans="1:10" ht="12.75">
      <c r="A133" s="12">
        <v>58</v>
      </c>
      <c r="B133" s="12" t="s">
        <v>332</v>
      </c>
      <c r="C133" s="12" t="s">
        <v>341</v>
      </c>
      <c r="D133" s="62" t="s">
        <v>342</v>
      </c>
      <c r="E133" s="12">
        <v>2001</v>
      </c>
      <c r="F133" s="12">
        <v>1</v>
      </c>
      <c r="G133" s="13">
        <v>18582.68</v>
      </c>
      <c r="H133" s="13">
        <v>0</v>
      </c>
      <c r="I133" s="13">
        <v>100</v>
      </c>
      <c r="J133" s="13">
        <f t="shared" si="2"/>
        <v>3.097113333333333</v>
      </c>
    </row>
    <row r="134" spans="1:10" ht="41.25" customHeight="1">
      <c r="A134" s="12">
        <v>59</v>
      </c>
      <c r="B134" s="12" t="s">
        <v>343</v>
      </c>
      <c r="C134" s="12" t="s">
        <v>344</v>
      </c>
      <c r="D134" s="62" t="s">
        <v>345</v>
      </c>
      <c r="E134" s="12">
        <v>1990</v>
      </c>
      <c r="F134" s="12">
        <v>1</v>
      </c>
      <c r="G134" s="13">
        <v>29884.14</v>
      </c>
      <c r="H134" s="13">
        <v>0</v>
      </c>
      <c r="I134" s="13">
        <v>100</v>
      </c>
      <c r="J134" s="13">
        <f t="shared" si="2"/>
        <v>4.98069</v>
      </c>
    </row>
    <row r="135" spans="1:10" ht="41.25" customHeight="1">
      <c r="A135" s="12">
        <v>60</v>
      </c>
      <c r="B135" s="12" t="s">
        <v>343</v>
      </c>
      <c r="C135" s="12"/>
      <c r="D135" s="62" t="s">
        <v>346</v>
      </c>
      <c r="E135" s="12">
        <v>1990</v>
      </c>
      <c r="F135" s="12">
        <v>1</v>
      </c>
      <c r="G135" s="13">
        <v>25496.11</v>
      </c>
      <c r="H135" s="13">
        <v>0</v>
      </c>
      <c r="I135" s="13">
        <v>100</v>
      </c>
      <c r="J135" s="13">
        <f t="shared" si="2"/>
        <v>4.249351666666667</v>
      </c>
    </row>
    <row r="136" spans="1:10" ht="54" customHeight="1">
      <c r="A136" s="12">
        <v>61</v>
      </c>
      <c r="B136" s="12" t="s">
        <v>347</v>
      </c>
      <c r="C136" s="12"/>
      <c r="D136" s="62" t="s">
        <v>348</v>
      </c>
      <c r="E136" s="12">
        <v>1993</v>
      </c>
      <c r="F136" s="12">
        <v>1</v>
      </c>
      <c r="G136" s="13">
        <v>10131.26</v>
      </c>
      <c r="H136" s="13">
        <v>0</v>
      </c>
      <c r="I136" s="13">
        <v>100</v>
      </c>
      <c r="J136" s="13">
        <f t="shared" si="2"/>
        <v>1.6885433333333335</v>
      </c>
    </row>
    <row r="137" spans="1:10" ht="53.25" customHeight="1">
      <c r="A137" s="12">
        <v>62</v>
      </c>
      <c r="B137" s="12" t="s">
        <v>347</v>
      </c>
      <c r="C137" s="12"/>
      <c r="D137" s="62" t="s">
        <v>349</v>
      </c>
      <c r="E137" s="12">
        <v>1993</v>
      </c>
      <c r="F137" s="12">
        <v>1</v>
      </c>
      <c r="G137" s="13">
        <v>10131.26</v>
      </c>
      <c r="H137" s="13">
        <v>0</v>
      </c>
      <c r="I137" s="13">
        <v>100</v>
      </c>
      <c r="J137" s="13">
        <f t="shared" si="2"/>
        <v>1.6885433333333335</v>
      </c>
    </row>
    <row r="138" spans="1:10" ht="27.75" customHeight="1">
      <c r="A138" s="12">
        <v>63</v>
      </c>
      <c r="B138" s="12" t="s">
        <v>350</v>
      </c>
      <c r="C138" s="12"/>
      <c r="D138" s="62" t="s">
        <v>351</v>
      </c>
      <c r="E138" s="12">
        <v>1993</v>
      </c>
      <c r="F138" s="12">
        <v>1</v>
      </c>
      <c r="G138" s="13">
        <v>345793.09</v>
      </c>
      <c r="H138" s="13">
        <v>0</v>
      </c>
      <c r="I138" s="13">
        <v>100</v>
      </c>
      <c r="J138" s="13">
        <f t="shared" si="2"/>
        <v>57.632181666666675</v>
      </c>
    </row>
    <row r="139" spans="1:10" ht="30" customHeight="1">
      <c r="A139" s="12">
        <v>64</v>
      </c>
      <c r="B139" s="12" t="s">
        <v>350</v>
      </c>
      <c r="C139" s="12"/>
      <c r="D139" s="62" t="s">
        <v>352</v>
      </c>
      <c r="E139" s="12">
        <v>1993</v>
      </c>
      <c r="F139" s="12">
        <v>1</v>
      </c>
      <c r="G139" s="13">
        <v>181590.55</v>
      </c>
      <c r="H139" s="13">
        <v>0</v>
      </c>
      <c r="I139" s="13">
        <v>100</v>
      </c>
      <c r="J139" s="13">
        <f t="shared" si="2"/>
        <v>30.265091666666667</v>
      </c>
    </row>
    <row r="140" spans="1:10" ht="12.75">
      <c r="A140" s="12">
        <v>65</v>
      </c>
      <c r="B140" s="12" t="s">
        <v>353</v>
      </c>
      <c r="C140" s="12" t="s">
        <v>354</v>
      </c>
      <c r="D140" s="62" t="s">
        <v>355</v>
      </c>
      <c r="E140" s="12">
        <v>1970</v>
      </c>
      <c r="F140" s="12">
        <v>2</v>
      </c>
      <c r="G140" s="13">
        <v>113928.46</v>
      </c>
      <c r="H140" s="13">
        <v>0</v>
      </c>
      <c r="I140" s="13">
        <v>100</v>
      </c>
      <c r="J140" s="13">
        <f t="shared" si="2"/>
        <v>18.988076666666668</v>
      </c>
    </row>
    <row r="141" spans="1:10" ht="12.75">
      <c r="A141" s="12">
        <v>66</v>
      </c>
      <c r="B141" s="12" t="s">
        <v>356</v>
      </c>
      <c r="C141" s="12" t="s">
        <v>354</v>
      </c>
      <c r="D141" s="62" t="s">
        <v>357</v>
      </c>
      <c r="E141" s="12">
        <v>1970</v>
      </c>
      <c r="F141" s="12">
        <v>1</v>
      </c>
      <c r="G141" s="13">
        <v>90343.54</v>
      </c>
      <c r="H141" s="13">
        <v>0</v>
      </c>
      <c r="I141" s="13">
        <v>100</v>
      </c>
      <c r="J141" s="13">
        <f aca="true" t="shared" si="3" ref="J141:J181">SUM(G141*2/100*0.1/12)</f>
        <v>15.057256666666667</v>
      </c>
    </row>
    <row r="142" spans="1:10" ht="30.75" customHeight="1">
      <c r="A142" s="12">
        <v>67</v>
      </c>
      <c r="B142" s="12" t="s">
        <v>358</v>
      </c>
      <c r="C142" s="12"/>
      <c r="D142" s="62" t="s">
        <v>359</v>
      </c>
      <c r="E142" s="12">
        <v>1987</v>
      </c>
      <c r="F142" s="12">
        <v>1</v>
      </c>
      <c r="G142" s="13">
        <v>29720.05</v>
      </c>
      <c r="H142" s="13">
        <v>0</v>
      </c>
      <c r="I142" s="13">
        <v>100</v>
      </c>
      <c r="J142" s="13">
        <f t="shared" si="3"/>
        <v>4.953341666666667</v>
      </c>
    </row>
    <row r="143" spans="1:10" ht="18" customHeight="1">
      <c r="A143" s="12">
        <v>68</v>
      </c>
      <c r="B143" s="12" t="s">
        <v>360</v>
      </c>
      <c r="C143" s="12"/>
      <c r="D143" s="62" t="s">
        <v>361</v>
      </c>
      <c r="E143" s="12">
        <v>1990</v>
      </c>
      <c r="F143" s="12">
        <v>1</v>
      </c>
      <c r="G143" s="13">
        <v>33650.21</v>
      </c>
      <c r="H143" s="13">
        <v>0</v>
      </c>
      <c r="I143" s="13">
        <v>100</v>
      </c>
      <c r="J143" s="13">
        <f t="shared" si="3"/>
        <v>5.608368333333334</v>
      </c>
    </row>
    <row r="144" spans="1:10" ht="26.25" customHeight="1">
      <c r="A144" s="12">
        <v>69</v>
      </c>
      <c r="B144" s="12" t="s">
        <v>362</v>
      </c>
      <c r="C144" s="12"/>
      <c r="D144" s="62" t="s">
        <v>363</v>
      </c>
      <c r="E144" s="12">
        <v>1994</v>
      </c>
      <c r="F144" s="12">
        <v>1</v>
      </c>
      <c r="G144" s="13">
        <v>4654.19</v>
      </c>
      <c r="H144" s="13">
        <v>0</v>
      </c>
      <c r="I144" s="13">
        <v>100</v>
      </c>
      <c r="J144" s="13">
        <f t="shared" si="3"/>
        <v>0.7756983333333333</v>
      </c>
    </row>
    <row r="145" spans="1:10" ht="27" customHeight="1">
      <c r="A145" s="12">
        <v>70</v>
      </c>
      <c r="B145" s="12" t="s">
        <v>364</v>
      </c>
      <c r="C145" s="12"/>
      <c r="D145" s="62" t="s">
        <v>365</v>
      </c>
      <c r="E145" s="12">
        <v>1996</v>
      </c>
      <c r="F145" s="12">
        <v>1</v>
      </c>
      <c r="G145" s="13">
        <v>4114.25</v>
      </c>
      <c r="H145" s="13">
        <v>0</v>
      </c>
      <c r="I145" s="13">
        <v>100</v>
      </c>
      <c r="J145" s="13">
        <f t="shared" si="3"/>
        <v>0.6857083333333334</v>
      </c>
    </row>
    <row r="146" spans="1:10" ht="28.5" customHeight="1">
      <c r="A146" s="12">
        <v>71</v>
      </c>
      <c r="B146" s="12" t="s">
        <v>366</v>
      </c>
      <c r="C146" s="12" t="s">
        <v>367</v>
      </c>
      <c r="D146" s="62" t="s">
        <v>368</v>
      </c>
      <c r="E146" s="12">
        <v>2001</v>
      </c>
      <c r="F146" s="12">
        <v>1</v>
      </c>
      <c r="G146" s="13">
        <v>17576.25</v>
      </c>
      <c r="H146" s="13">
        <v>0</v>
      </c>
      <c r="I146" s="13">
        <v>100</v>
      </c>
      <c r="J146" s="13">
        <f t="shared" si="3"/>
        <v>2.929375</v>
      </c>
    </row>
    <row r="147" spans="1:10" ht="24" customHeight="1">
      <c r="A147" s="12">
        <v>72</v>
      </c>
      <c r="B147" s="12" t="s">
        <v>364</v>
      </c>
      <c r="C147" s="12"/>
      <c r="D147" s="62" t="s">
        <v>369</v>
      </c>
      <c r="E147" s="12">
        <v>1996</v>
      </c>
      <c r="F147" s="12">
        <v>1</v>
      </c>
      <c r="G147" s="13">
        <v>5360.05</v>
      </c>
      <c r="H147" s="13">
        <v>0</v>
      </c>
      <c r="I147" s="13">
        <v>100</v>
      </c>
      <c r="J147" s="13">
        <f t="shared" si="3"/>
        <v>0.8933416666666668</v>
      </c>
    </row>
    <row r="148" spans="1:10" ht="29.25" customHeight="1">
      <c r="A148" s="12">
        <v>73</v>
      </c>
      <c r="B148" s="12" t="s">
        <v>366</v>
      </c>
      <c r="C148" s="12" t="s">
        <v>367</v>
      </c>
      <c r="D148" s="62" t="s">
        <v>370</v>
      </c>
      <c r="E148" s="12">
        <v>2001</v>
      </c>
      <c r="F148" s="12">
        <v>1</v>
      </c>
      <c r="G148" s="13">
        <v>17576.25</v>
      </c>
      <c r="H148" s="13">
        <v>0</v>
      </c>
      <c r="I148" s="13">
        <v>100</v>
      </c>
      <c r="J148" s="13">
        <f t="shared" si="3"/>
        <v>2.929375</v>
      </c>
    </row>
    <row r="149" spans="1:10" ht="26.25" customHeight="1">
      <c r="A149" s="12">
        <v>74</v>
      </c>
      <c r="B149" s="12" t="s">
        <v>366</v>
      </c>
      <c r="C149" s="12" t="s">
        <v>367</v>
      </c>
      <c r="D149" s="62" t="s">
        <v>371</v>
      </c>
      <c r="E149" s="12">
        <v>2001</v>
      </c>
      <c r="F149" s="12">
        <v>1</v>
      </c>
      <c r="G149" s="13">
        <v>17576.25</v>
      </c>
      <c r="H149" s="13">
        <v>0</v>
      </c>
      <c r="I149" s="13">
        <v>100</v>
      </c>
      <c r="J149" s="13">
        <f t="shared" si="3"/>
        <v>2.929375</v>
      </c>
    </row>
    <row r="150" spans="1:10" ht="27" customHeight="1">
      <c r="A150" s="12">
        <v>75</v>
      </c>
      <c r="B150" s="12" t="s">
        <v>366</v>
      </c>
      <c r="C150" s="12" t="s">
        <v>367</v>
      </c>
      <c r="D150" s="62" t="s">
        <v>372</v>
      </c>
      <c r="E150" s="12">
        <v>2001</v>
      </c>
      <c r="F150" s="12">
        <v>2</v>
      </c>
      <c r="G150" s="13">
        <v>35153.92</v>
      </c>
      <c r="H150" s="13">
        <v>0</v>
      </c>
      <c r="I150" s="13">
        <v>100</v>
      </c>
      <c r="J150" s="13">
        <f t="shared" si="3"/>
        <v>5.858986666666667</v>
      </c>
    </row>
    <row r="151" spans="1:10" ht="24.75" customHeight="1">
      <c r="A151" s="12">
        <v>76</v>
      </c>
      <c r="B151" s="12" t="s">
        <v>362</v>
      </c>
      <c r="C151" s="12"/>
      <c r="D151" s="62" t="s">
        <v>373</v>
      </c>
      <c r="E151" s="12">
        <v>1993</v>
      </c>
      <c r="F151" s="12">
        <v>2</v>
      </c>
      <c r="G151" s="13">
        <v>7592.94</v>
      </c>
      <c r="H151" s="13">
        <v>0</v>
      </c>
      <c r="I151" s="13">
        <v>100</v>
      </c>
      <c r="J151" s="13">
        <f t="shared" si="3"/>
        <v>1.26549</v>
      </c>
    </row>
    <row r="152" spans="1:10" ht="19.5" customHeight="1">
      <c r="A152" s="12">
        <v>77</v>
      </c>
      <c r="B152" s="12" t="s">
        <v>374</v>
      </c>
      <c r="C152" s="12"/>
      <c r="D152" s="62" t="s">
        <v>375</v>
      </c>
      <c r="E152" s="12">
        <v>1991</v>
      </c>
      <c r="F152" s="12">
        <v>4</v>
      </c>
      <c r="G152" s="13">
        <v>1040062.48</v>
      </c>
      <c r="H152" s="13">
        <v>0</v>
      </c>
      <c r="I152" s="13">
        <v>100</v>
      </c>
      <c r="J152" s="13">
        <f t="shared" si="3"/>
        <v>173.34374666666668</v>
      </c>
    </row>
    <row r="153" spans="1:10" ht="18" customHeight="1">
      <c r="A153" s="12">
        <v>78</v>
      </c>
      <c r="B153" s="12" t="s">
        <v>374</v>
      </c>
      <c r="C153" s="12"/>
      <c r="D153" s="62" t="s">
        <v>376</v>
      </c>
      <c r="E153" s="12">
        <v>1995</v>
      </c>
      <c r="F153" s="12">
        <v>1</v>
      </c>
      <c r="G153" s="13">
        <v>153849.05</v>
      </c>
      <c r="H153" s="13">
        <v>0</v>
      </c>
      <c r="I153" s="13">
        <v>100</v>
      </c>
      <c r="J153" s="13">
        <f t="shared" si="3"/>
        <v>25.641508333333334</v>
      </c>
    </row>
    <row r="154" spans="1:10" ht="18.75" customHeight="1">
      <c r="A154" s="12">
        <v>79</v>
      </c>
      <c r="B154" s="12" t="s">
        <v>374</v>
      </c>
      <c r="C154" s="12"/>
      <c r="D154" s="62" t="s">
        <v>377</v>
      </c>
      <c r="E154" s="12">
        <v>1998</v>
      </c>
      <c r="F154" s="12">
        <v>2</v>
      </c>
      <c r="G154" s="13">
        <v>314011.04</v>
      </c>
      <c r="H154" s="13">
        <v>0</v>
      </c>
      <c r="I154" s="13">
        <v>100</v>
      </c>
      <c r="J154" s="13">
        <f t="shared" si="3"/>
        <v>52.33517333333333</v>
      </c>
    </row>
    <row r="155" spans="1:10" ht="17.25" customHeight="1">
      <c r="A155" s="12">
        <v>80</v>
      </c>
      <c r="B155" s="12" t="s">
        <v>374</v>
      </c>
      <c r="C155" s="12"/>
      <c r="D155" s="62" t="s">
        <v>378</v>
      </c>
      <c r="E155" s="12">
        <v>1995</v>
      </c>
      <c r="F155" s="12">
        <v>1</v>
      </c>
      <c r="G155" s="13">
        <v>159118.2</v>
      </c>
      <c r="H155" s="13">
        <v>0</v>
      </c>
      <c r="I155" s="13">
        <v>100</v>
      </c>
      <c r="J155" s="13">
        <f t="shared" si="3"/>
        <v>26.5197</v>
      </c>
    </row>
    <row r="156" spans="1:10" ht="20.25" customHeight="1">
      <c r="A156" s="12">
        <v>81</v>
      </c>
      <c r="B156" s="12" t="s">
        <v>374</v>
      </c>
      <c r="C156" s="12"/>
      <c r="D156" s="62" t="s">
        <v>379</v>
      </c>
      <c r="E156" s="12">
        <v>1994</v>
      </c>
      <c r="F156" s="12">
        <v>2</v>
      </c>
      <c r="G156" s="13">
        <v>44838.76</v>
      </c>
      <c r="H156" s="13">
        <v>0</v>
      </c>
      <c r="I156" s="13">
        <v>100</v>
      </c>
      <c r="J156" s="13">
        <f t="shared" si="3"/>
        <v>7.473126666666668</v>
      </c>
    </row>
    <row r="157" spans="1:10" ht="18" customHeight="1">
      <c r="A157" s="12">
        <v>82</v>
      </c>
      <c r="B157" s="12" t="s">
        <v>374</v>
      </c>
      <c r="C157" s="12"/>
      <c r="D157" s="62" t="s">
        <v>380</v>
      </c>
      <c r="E157" s="12">
        <v>1990</v>
      </c>
      <c r="F157" s="12">
        <v>2</v>
      </c>
      <c r="G157" s="13">
        <v>285469.44</v>
      </c>
      <c r="H157" s="13">
        <v>0</v>
      </c>
      <c r="I157" s="13">
        <v>100</v>
      </c>
      <c r="J157" s="13">
        <f t="shared" si="3"/>
        <v>47.57824</v>
      </c>
    </row>
    <row r="158" spans="1:10" ht="19.5" customHeight="1">
      <c r="A158" s="12">
        <v>83</v>
      </c>
      <c r="B158" s="12" t="s">
        <v>374</v>
      </c>
      <c r="C158" s="12"/>
      <c r="D158" s="62" t="s">
        <v>381</v>
      </c>
      <c r="E158" s="12">
        <v>1992</v>
      </c>
      <c r="F158" s="12">
        <v>4</v>
      </c>
      <c r="G158" s="13">
        <v>727258.48</v>
      </c>
      <c r="H158" s="13">
        <v>0</v>
      </c>
      <c r="I158" s="13">
        <v>100</v>
      </c>
      <c r="J158" s="13">
        <f t="shared" si="3"/>
        <v>121.20974666666666</v>
      </c>
    </row>
    <row r="159" spans="1:10" ht="17.25" customHeight="1">
      <c r="A159" s="12">
        <v>84</v>
      </c>
      <c r="B159" s="12" t="s">
        <v>374</v>
      </c>
      <c r="C159" s="12"/>
      <c r="D159" s="62" t="s">
        <v>382</v>
      </c>
      <c r="E159" s="12">
        <v>1993</v>
      </c>
      <c r="F159" s="12">
        <v>1</v>
      </c>
      <c r="G159" s="13">
        <v>232264.7</v>
      </c>
      <c r="H159" s="13">
        <v>0</v>
      </c>
      <c r="I159" s="13">
        <v>100</v>
      </c>
      <c r="J159" s="13">
        <f t="shared" si="3"/>
        <v>38.71078333333333</v>
      </c>
    </row>
    <row r="160" spans="1:10" ht="17.25" customHeight="1">
      <c r="A160" s="12">
        <v>85</v>
      </c>
      <c r="B160" s="12" t="s">
        <v>374</v>
      </c>
      <c r="C160" s="12"/>
      <c r="D160" s="62" t="s">
        <v>383</v>
      </c>
      <c r="E160" s="12">
        <v>1995</v>
      </c>
      <c r="F160" s="12">
        <v>1</v>
      </c>
      <c r="G160" s="13">
        <v>319912.75</v>
      </c>
      <c r="H160" s="13">
        <v>0</v>
      </c>
      <c r="I160" s="13">
        <v>100</v>
      </c>
      <c r="J160" s="13">
        <f t="shared" si="3"/>
        <v>53.31879166666667</v>
      </c>
    </row>
    <row r="161" spans="1:10" ht="16.5" customHeight="1">
      <c r="A161" s="12">
        <v>86</v>
      </c>
      <c r="B161" s="12" t="s">
        <v>384</v>
      </c>
      <c r="C161" s="12"/>
      <c r="D161" s="62" t="s">
        <v>385</v>
      </c>
      <c r="E161" s="12">
        <v>1993</v>
      </c>
      <c r="F161" s="12">
        <v>1</v>
      </c>
      <c r="G161" s="13">
        <v>148082.34</v>
      </c>
      <c r="H161" s="13">
        <v>0</v>
      </c>
      <c r="I161" s="13">
        <v>100</v>
      </c>
      <c r="J161" s="13">
        <f t="shared" si="3"/>
        <v>24.680390000000003</v>
      </c>
    </row>
    <row r="162" spans="1:10" ht="16.5" customHeight="1">
      <c r="A162" s="12">
        <v>87</v>
      </c>
      <c r="B162" s="12" t="s">
        <v>384</v>
      </c>
      <c r="C162" s="12"/>
      <c r="D162" s="62" t="s">
        <v>386</v>
      </c>
      <c r="E162" s="12">
        <v>1995</v>
      </c>
      <c r="F162" s="12">
        <v>1</v>
      </c>
      <c r="G162" s="13">
        <v>52704.03</v>
      </c>
      <c r="H162" s="13">
        <v>0</v>
      </c>
      <c r="I162" s="13">
        <v>100</v>
      </c>
      <c r="J162" s="13">
        <f t="shared" si="3"/>
        <v>8.784005</v>
      </c>
    </row>
    <row r="163" spans="1:10" ht="16.5" customHeight="1">
      <c r="A163" s="12">
        <v>88</v>
      </c>
      <c r="B163" s="12" t="s">
        <v>384</v>
      </c>
      <c r="C163" s="12"/>
      <c r="D163" s="62" t="s">
        <v>387</v>
      </c>
      <c r="E163" s="12">
        <v>1991</v>
      </c>
      <c r="F163" s="12">
        <v>2</v>
      </c>
      <c r="G163" s="13">
        <v>448302.88</v>
      </c>
      <c r="H163" s="13">
        <v>0</v>
      </c>
      <c r="I163" s="13">
        <v>100</v>
      </c>
      <c r="J163" s="13">
        <f t="shared" si="3"/>
        <v>74.71714666666666</v>
      </c>
    </row>
    <row r="164" spans="1:10" ht="18.75" customHeight="1">
      <c r="A164" s="12">
        <v>89</v>
      </c>
      <c r="B164" s="12" t="s">
        <v>374</v>
      </c>
      <c r="C164" s="12"/>
      <c r="D164" s="62" t="s">
        <v>388</v>
      </c>
      <c r="E164" s="12">
        <v>1992</v>
      </c>
      <c r="F164" s="12">
        <v>2</v>
      </c>
      <c r="G164" s="13">
        <v>181654.52</v>
      </c>
      <c r="H164" s="13">
        <v>0</v>
      </c>
      <c r="I164" s="13">
        <v>100</v>
      </c>
      <c r="J164" s="13">
        <f t="shared" si="3"/>
        <v>30.27575333333333</v>
      </c>
    </row>
    <row r="165" spans="1:10" ht="18.75" customHeight="1">
      <c r="A165" s="12">
        <v>90</v>
      </c>
      <c r="B165" s="12" t="s">
        <v>374</v>
      </c>
      <c r="C165" s="12"/>
      <c r="D165" s="62" t="s">
        <v>389</v>
      </c>
      <c r="E165" s="12">
        <v>1994</v>
      </c>
      <c r="F165" s="12">
        <v>2</v>
      </c>
      <c r="G165" s="13">
        <v>662344.52</v>
      </c>
      <c r="H165" s="13">
        <v>0</v>
      </c>
      <c r="I165" s="13">
        <v>100</v>
      </c>
      <c r="J165" s="13">
        <f t="shared" si="3"/>
        <v>110.39075333333335</v>
      </c>
    </row>
    <row r="166" spans="1:10" ht="18" customHeight="1">
      <c r="A166" s="12">
        <v>91</v>
      </c>
      <c r="B166" s="12" t="s">
        <v>384</v>
      </c>
      <c r="C166" s="12"/>
      <c r="D166" s="62" t="s">
        <v>390</v>
      </c>
      <c r="E166" s="12">
        <v>1995</v>
      </c>
      <c r="F166" s="12">
        <v>1</v>
      </c>
      <c r="G166" s="13">
        <v>135771.98</v>
      </c>
      <c r="H166" s="13">
        <v>0</v>
      </c>
      <c r="I166" s="13">
        <v>100</v>
      </c>
      <c r="J166" s="13">
        <f t="shared" si="3"/>
        <v>22.628663333333336</v>
      </c>
    </row>
    <row r="167" spans="1:10" ht="16.5" customHeight="1">
      <c r="A167" s="12">
        <v>92</v>
      </c>
      <c r="B167" s="12" t="s">
        <v>391</v>
      </c>
      <c r="C167" s="12"/>
      <c r="D167" s="62" t="s">
        <v>392</v>
      </c>
      <c r="E167" s="12">
        <v>1998</v>
      </c>
      <c r="F167" s="12">
        <v>1</v>
      </c>
      <c r="G167" s="13">
        <v>42120</v>
      </c>
      <c r="H167" s="13">
        <v>0</v>
      </c>
      <c r="I167" s="13">
        <v>100</v>
      </c>
      <c r="J167" s="13">
        <f t="shared" si="3"/>
        <v>7.0200000000000005</v>
      </c>
    </row>
    <row r="168" spans="1:10" ht="20.25" customHeight="1">
      <c r="A168" s="12">
        <v>93</v>
      </c>
      <c r="B168" s="12" t="s">
        <v>393</v>
      </c>
      <c r="C168" s="12"/>
      <c r="D168" s="62" t="s">
        <v>394</v>
      </c>
      <c r="E168" s="12">
        <v>1999</v>
      </c>
      <c r="F168" s="12">
        <v>1</v>
      </c>
      <c r="G168" s="13">
        <v>8424</v>
      </c>
      <c r="H168" s="13">
        <v>0</v>
      </c>
      <c r="I168" s="13">
        <v>100</v>
      </c>
      <c r="J168" s="13">
        <f t="shared" si="3"/>
        <v>1.404</v>
      </c>
    </row>
    <row r="169" spans="1:10" ht="27" customHeight="1">
      <c r="A169" s="12">
        <v>94</v>
      </c>
      <c r="B169" s="12" t="s">
        <v>395</v>
      </c>
      <c r="C169" s="12"/>
      <c r="D169" s="62" t="s">
        <v>396</v>
      </c>
      <c r="E169" s="12">
        <v>1996</v>
      </c>
      <c r="F169" s="12">
        <v>1</v>
      </c>
      <c r="G169" s="13">
        <v>528</v>
      </c>
      <c r="H169" s="13">
        <v>0</v>
      </c>
      <c r="I169" s="13">
        <v>100</v>
      </c>
      <c r="J169" s="13">
        <f t="shared" si="3"/>
        <v>0.08800000000000001</v>
      </c>
    </row>
    <row r="170" spans="1:10" ht="25.5" customHeight="1">
      <c r="A170" s="12">
        <v>95</v>
      </c>
      <c r="B170" s="12" t="s">
        <v>397</v>
      </c>
      <c r="C170" s="12"/>
      <c r="D170" s="62" t="s">
        <v>398</v>
      </c>
      <c r="E170" s="12">
        <v>1998</v>
      </c>
      <c r="F170" s="12">
        <v>1</v>
      </c>
      <c r="G170" s="13">
        <v>11583</v>
      </c>
      <c r="H170" s="13">
        <v>0</v>
      </c>
      <c r="I170" s="13">
        <v>100</v>
      </c>
      <c r="J170" s="13">
        <f t="shared" si="3"/>
        <v>1.9305</v>
      </c>
    </row>
    <row r="171" spans="1:10" ht="18.75" customHeight="1">
      <c r="A171" s="12">
        <v>96</v>
      </c>
      <c r="B171" s="12" t="s">
        <v>399</v>
      </c>
      <c r="C171" s="12"/>
      <c r="D171" s="62" t="s">
        <v>400</v>
      </c>
      <c r="E171" s="12">
        <v>2001</v>
      </c>
      <c r="F171" s="12">
        <v>1</v>
      </c>
      <c r="G171" s="13">
        <v>484</v>
      </c>
      <c r="H171" s="13">
        <v>0</v>
      </c>
      <c r="I171" s="13">
        <v>100</v>
      </c>
      <c r="J171" s="13">
        <f t="shared" si="3"/>
        <v>0.08066666666666666</v>
      </c>
    </row>
    <row r="172" spans="1:10" ht="44.25" customHeight="1">
      <c r="A172" s="12">
        <v>97</v>
      </c>
      <c r="B172" s="12" t="s">
        <v>401</v>
      </c>
      <c r="C172" s="12"/>
      <c r="D172" s="62" t="s">
        <v>402</v>
      </c>
      <c r="E172" s="12">
        <v>1970</v>
      </c>
      <c r="F172" s="12">
        <v>3</v>
      </c>
      <c r="G172" s="13">
        <v>23832.81</v>
      </c>
      <c r="H172" s="13">
        <v>0</v>
      </c>
      <c r="I172" s="13">
        <v>100</v>
      </c>
      <c r="J172" s="13">
        <f t="shared" si="3"/>
        <v>3.972135</v>
      </c>
    </row>
    <row r="173" spans="1:10" ht="27.75" customHeight="1">
      <c r="A173" s="12">
        <v>98</v>
      </c>
      <c r="B173" s="12" t="s">
        <v>403</v>
      </c>
      <c r="C173" s="12"/>
      <c r="D173" s="62" t="s">
        <v>404</v>
      </c>
      <c r="E173" s="12">
        <v>1987</v>
      </c>
      <c r="F173" s="12">
        <v>4</v>
      </c>
      <c r="G173" s="13">
        <v>212145.88</v>
      </c>
      <c r="H173" s="13">
        <v>0</v>
      </c>
      <c r="I173" s="13">
        <v>100</v>
      </c>
      <c r="J173" s="13">
        <f t="shared" si="3"/>
        <v>35.35764666666667</v>
      </c>
    </row>
    <row r="174" spans="1:10" ht="25.5" customHeight="1">
      <c r="A174" s="12">
        <v>99</v>
      </c>
      <c r="B174" s="12" t="s">
        <v>405</v>
      </c>
      <c r="C174" s="12" t="s">
        <v>406</v>
      </c>
      <c r="D174" s="62" t="s">
        <v>407</v>
      </c>
      <c r="E174" s="12">
        <v>1987</v>
      </c>
      <c r="F174" s="12">
        <v>1</v>
      </c>
      <c r="G174" s="13">
        <v>24159.28</v>
      </c>
      <c r="H174" s="13">
        <v>0</v>
      </c>
      <c r="I174" s="13">
        <v>100</v>
      </c>
      <c r="J174" s="13">
        <f t="shared" si="3"/>
        <v>4.0265466666666665</v>
      </c>
    </row>
    <row r="175" spans="1:10" ht="24" customHeight="1">
      <c r="A175" s="12">
        <v>100</v>
      </c>
      <c r="B175" s="12" t="s">
        <v>408</v>
      </c>
      <c r="C175" s="12"/>
      <c r="D175" s="62" t="s">
        <v>407</v>
      </c>
      <c r="E175" s="12">
        <v>1988</v>
      </c>
      <c r="F175" s="12">
        <v>1</v>
      </c>
      <c r="G175" s="13">
        <v>366840.63</v>
      </c>
      <c r="H175" s="13">
        <v>0</v>
      </c>
      <c r="I175" s="13">
        <v>100</v>
      </c>
      <c r="J175" s="13">
        <f t="shared" si="3"/>
        <v>61.140105000000005</v>
      </c>
    </row>
    <row r="176" spans="1:10" ht="24" customHeight="1">
      <c r="A176" s="12">
        <v>101</v>
      </c>
      <c r="B176" s="12" t="s">
        <v>409</v>
      </c>
      <c r="C176" s="12"/>
      <c r="D176" s="62" t="s">
        <v>410</v>
      </c>
      <c r="E176" s="12">
        <v>1988</v>
      </c>
      <c r="F176" s="12">
        <v>1</v>
      </c>
      <c r="G176" s="13">
        <v>575934.9</v>
      </c>
      <c r="H176" s="13">
        <v>0</v>
      </c>
      <c r="I176" s="13">
        <v>100</v>
      </c>
      <c r="J176" s="13">
        <f t="shared" si="3"/>
        <v>95.98915000000001</v>
      </c>
    </row>
    <row r="177" spans="1:10" ht="21" customHeight="1">
      <c r="A177" s="12">
        <v>102</v>
      </c>
      <c r="B177" s="12" t="s">
        <v>411</v>
      </c>
      <c r="C177" s="12" t="s">
        <v>412</v>
      </c>
      <c r="D177" s="62" t="s">
        <v>413</v>
      </c>
      <c r="E177" s="12">
        <v>1987</v>
      </c>
      <c r="F177" s="12">
        <v>1</v>
      </c>
      <c r="G177" s="13">
        <v>20029.67</v>
      </c>
      <c r="H177" s="13">
        <v>0</v>
      </c>
      <c r="I177" s="13">
        <v>100</v>
      </c>
      <c r="J177" s="13">
        <f t="shared" si="3"/>
        <v>3.3382783333333332</v>
      </c>
    </row>
    <row r="178" spans="1:10" ht="21" customHeight="1">
      <c r="A178" s="12">
        <v>103</v>
      </c>
      <c r="B178" s="12" t="s">
        <v>414</v>
      </c>
      <c r="C178" s="12" t="s">
        <v>415</v>
      </c>
      <c r="D178" s="62" t="s">
        <v>416</v>
      </c>
      <c r="E178" s="12">
        <v>1987</v>
      </c>
      <c r="F178" s="12">
        <v>1</v>
      </c>
      <c r="G178" s="13">
        <v>7877.82</v>
      </c>
      <c r="H178" s="13">
        <v>0</v>
      </c>
      <c r="I178" s="13">
        <v>100</v>
      </c>
      <c r="J178" s="13">
        <f t="shared" si="3"/>
        <v>1.31297</v>
      </c>
    </row>
    <row r="179" spans="1:10" ht="25.5" customHeight="1">
      <c r="A179" s="12">
        <v>104</v>
      </c>
      <c r="B179" s="12" t="s">
        <v>417</v>
      </c>
      <c r="C179" s="12" t="s">
        <v>418</v>
      </c>
      <c r="D179" s="62" t="s">
        <v>419</v>
      </c>
      <c r="E179" s="12">
        <v>1980</v>
      </c>
      <c r="F179" s="12">
        <v>1</v>
      </c>
      <c r="G179" s="13">
        <v>6170.1</v>
      </c>
      <c r="H179" s="13">
        <v>0</v>
      </c>
      <c r="I179" s="13">
        <v>100</v>
      </c>
      <c r="J179" s="13">
        <f t="shared" si="3"/>
        <v>1.02835</v>
      </c>
    </row>
    <row r="180" spans="1:10" ht="25.5" customHeight="1">
      <c r="A180" s="12">
        <v>105</v>
      </c>
      <c r="B180" s="12" t="s">
        <v>417</v>
      </c>
      <c r="C180" s="12" t="s">
        <v>420</v>
      </c>
      <c r="D180" s="62" t="s">
        <v>421</v>
      </c>
      <c r="E180" s="12">
        <v>1987</v>
      </c>
      <c r="F180" s="12">
        <v>1</v>
      </c>
      <c r="G180" s="13">
        <v>34824.72</v>
      </c>
      <c r="H180" s="13">
        <v>0</v>
      </c>
      <c r="I180" s="13">
        <v>100</v>
      </c>
      <c r="J180" s="13">
        <f t="shared" si="3"/>
        <v>5.804120000000001</v>
      </c>
    </row>
    <row r="181" spans="1:10" ht="28.5" customHeight="1">
      <c r="A181" s="12">
        <v>106</v>
      </c>
      <c r="B181" s="12" t="s">
        <v>417</v>
      </c>
      <c r="C181" s="12" t="s">
        <v>418</v>
      </c>
      <c r="D181" s="62" t="s">
        <v>422</v>
      </c>
      <c r="E181" s="12">
        <v>1987</v>
      </c>
      <c r="F181" s="12">
        <v>5</v>
      </c>
      <c r="G181" s="13">
        <v>40985.4</v>
      </c>
      <c r="H181" s="13">
        <v>0</v>
      </c>
      <c r="I181" s="13">
        <v>100</v>
      </c>
      <c r="J181" s="13">
        <f t="shared" si="3"/>
        <v>6.830900000000001</v>
      </c>
    </row>
    <row r="182" spans="1:10" ht="18" customHeight="1">
      <c r="A182" s="12">
        <v>107</v>
      </c>
      <c r="B182" s="12" t="s">
        <v>423</v>
      </c>
      <c r="C182" s="12" t="s">
        <v>424</v>
      </c>
      <c r="D182" s="62" t="s">
        <v>425</v>
      </c>
      <c r="E182" s="12">
        <v>2004</v>
      </c>
      <c r="F182" s="12">
        <v>1</v>
      </c>
      <c r="G182" s="13">
        <v>36212.4</v>
      </c>
      <c r="H182" s="13">
        <v>10865</v>
      </c>
      <c r="I182" s="13">
        <f aca="true" t="shared" si="4" ref="I182:I187">SUM(100-H182*100/G182)</f>
        <v>69.99646529917929</v>
      </c>
      <c r="J182" s="13">
        <f>SUM(G182*4/100*0.1/12)</f>
        <v>12.0708</v>
      </c>
    </row>
    <row r="183" spans="1:10" ht="20.25" customHeight="1">
      <c r="A183" s="12">
        <v>108</v>
      </c>
      <c r="B183" s="12" t="s">
        <v>426</v>
      </c>
      <c r="C183" s="12" t="s">
        <v>427</v>
      </c>
      <c r="D183" s="62" t="s">
        <v>428</v>
      </c>
      <c r="E183" s="12">
        <v>2004</v>
      </c>
      <c r="F183" s="12">
        <v>1</v>
      </c>
      <c r="G183" s="13">
        <v>30630.6</v>
      </c>
      <c r="H183" s="13">
        <v>9189</v>
      </c>
      <c r="I183" s="13">
        <f t="shared" si="4"/>
        <v>70.00058764764647</v>
      </c>
      <c r="J183" s="13">
        <f>SUM(G183*4/100*0.1/12)</f>
        <v>10.2102</v>
      </c>
    </row>
    <row r="184" spans="1:10" ht="17.25" customHeight="1">
      <c r="A184" s="12">
        <v>109</v>
      </c>
      <c r="B184" s="12" t="s">
        <v>300</v>
      </c>
      <c r="C184" s="12" t="s">
        <v>278</v>
      </c>
      <c r="D184" s="62" t="s">
        <v>429</v>
      </c>
      <c r="E184" s="12">
        <v>2004</v>
      </c>
      <c r="F184" s="12">
        <v>2</v>
      </c>
      <c r="G184" s="13">
        <v>68858.02</v>
      </c>
      <c r="H184" s="13">
        <v>0</v>
      </c>
      <c r="I184" s="13">
        <f t="shared" si="4"/>
        <v>100</v>
      </c>
      <c r="J184" s="13">
        <f>SUM(G184*2/100*0.1/12)</f>
        <v>11.476336666666667</v>
      </c>
    </row>
    <row r="185" spans="1:10" ht="12.75">
      <c r="A185" s="12">
        <v>110</v>
      </c>
      <c r="B185" s="12" t="s">
        <v>430</v>
      </c>
      <c r="C185" s="12" t="s">
        <v>424</v>
      </c>
      <c r="D185" s="62" t="s">
        <v>431</v>
      </c>
      <c r="E185" s="12">
        <v>2004</v>
      </c>
      <c r="F185" s="12">
        <v>3</v>
      </c>
      <c r="G185" s="13">
        <v>56629.44</v>
      </c>
      <c r="H185" s="13">
        <v>0</v>
      </c>
      <c r="I185" s="13">
        <f t="shared" si="4"/>
        <v>100</v>
      </c>
      <c r="J185" s="13">
        <f aca="true" t="shared" si="5" ref="J185:J212">SUM(G185*2/100*0.1/12)</f>
        <v>9.43824</v>
      </c>
    </row>
    <row r="186" spans="1:10" ht="12.75">
      <c r="A186" s="12">
        <v>111</v>
      </c>
      <c r="B186" s="12" t="s">
        <v>432</v>
      </c>
      <c r="C186" s="12" t="s">
        <v>427</v>
      </c>
      <c r="D186" s="62" t="s">
        <v>433</v>
      </c>
      <c r="E186" s="12">
        <v>2004</v>
      </c>
      <c r="F186" s="12">
        <v>3</v>
      </c>
      <c r="G186" s="13">
        <v>24942.84</v>
      </c>
      <c r="H186" s="13">
        <v>0</v>
      </c>
      <c r="I186" s="13">
        <f t="shared" si="4"/>
        <v>100</v>
      </c>
      <c r="J186" s="13">
        <f t="shared" si="5"/>
        <v>4.157140000000001</v>
      </c>
    </row>
    <row r="187" spans="1:10" ht="29.25" customHeight="1">
      <c r="A187" s="12">
        <v>112</v>
      </c>
      <c r="B187" s="12" t="s">
        <v>269</v>
      </c>
      <c r="C187" s="12" t="s">
        <v>434</v>
      </c>
      <c r="D187" s="62" t="s">
        <v>435</v>
      </c>
      <c r="E187" s="12">
        <v>2004</v>
      </c>
      <c r="F187" s="12">
        <v>2</v>
      </c>
      <c r="G187" s="13">
        <v>143512.6</v>
      </c>
      <c r="H187" s="13">
        <v>43055</v>
      </c>
      <c r="I187" s="13">
        <f t="shared" si="4"/>
        <v>69.99914990042686</v>
      </c>
      <c r="J187" s="13">
        <f>SUM(G187*4/100*0.1/12)</f>
        <v>47.83753333333333</v>
      </c>
    </row>
    <row r="188" spans="1:10" ht="12.75">
      <c r="A188" s="12">
        <v>113</v>
      </c>
      <c r="B188" s="12" t="s">
        <v>322</v>
      </c>
      <c r="C188" s="12"/>
      <c r="D188" s="62"/>
      <c r="E188" s="12">
        <v>2004</v>
      </c>
      <c r="F188" s="12">
        <v>1</v>
      </c>
      <c r="G188" s="13">
        <v>16307.06</v>
      </c>
      <c r="H188" s="13">
        <v>0</v>
      </c>
      <c r="I188" s="13">
        <f>SUM(100-(H188*100/G188))</f>
        <v>100</v>
      </c>
      <c r="J188" s="13">
        <f t="shared" si="5"/>
        <v>2.717843333333333</v>
      </c>
    </row>
    <row r="189" spans="1:10" ht="18" customHeight="1">
      <c r="A189" s="12">
        <v>114</v>
      </c>
      <c r="B189" s="12" t="s">
        <v>430</v>
      </c>
      <c r="C189" s="12" t="s">
        <v>436</v>
      </c>
      <c r="D189" s="62" t="s">
        <v>437</v>
      </c>
      <c r="E189" s="12">
        <v>2002</v>
      </c>
      <c r="F189" s="12">
        <v>1</v>
      </c>
      <c r="G189" s="13">
        <v>523036.8</v>
      </c>
      <c r="H189" s="13">
        <v>52304</v>
      </c>
      <c r="I189" s="13">
        <f>SUM(100-(H189*100/G189))</f>
        <v>89.99993881883645</v>
      </c>
      <c r="J189" s="13">
        <f t="shared" si="5"/>
        <v>87.1728</v>
      </c>
    </row>
    <row r="190" spans="1:10" ht="16.5" customHeight="1">
      <c r="A190" s="12">
        <v>115</v>
      </c>
      <c r="B190" s="12" t="s">
        <v>438</v>
      </c>
      <c r="C190" s="12"/>
      <c r="D190" s="62" t="s">
        <v>439</v>
      </c>
      <c r="E190" s="12">
        <v>2002</v>
      </c>
      <c r="F190" s="12">
        <v>1</v>
      </c>
      <c r="G190" s="13">
        <v>27031.68</v>
      </c>
      <c r="H190" s="13">
        <v>0</v>
      </c>
      <c r="I190" s="13">
        <v>100</v>
      </c>
      <c r="J190" s="13">
        <f t="shared" si="5"/>
        <v>4.50528</v>
      </c>
    </row>
    <row r="191" spans="1:10" ht="16.5" customHeight="1">
      <c r="A191" s="12">
        <v>116</v>
      </c>
      <c r="B191" s="12" t="s">
        <v>440</v>
      </c>
      <c r="C191" s="12"/>
      <c r="D191" s="62" t="s">
        <v>441</v>
      </c>
      <c r="E191" s="12">
        <v>2002</v>
      </c>
      <c r="F191" s="12">
        <v>1</v>
      </c>
      <c r="G191" s="13">
        <v>26312.83</v>
      </c>
      <c r="H191" s="13">
        <v>0</v>
      </c>
      <c r="I191" s="13">
        <v>100</v>
      </c>
      <c r="J191" s="13">
        <f t="shared" si="5"/>
        <v>4.3854716666666675</v>
      </c>
    </row>
    <row r="192" spans="1:10" ht="18.75" customHeight="1">
      <c r="A192" s="12">
        <v>117</v>
      </c>
      <c r="B192" s="12" t="s">
        <v>442</v>
      </c>
      <c r="C192" s="12"/>
      <c r="D192" s="62" t="s">
        <v>443</v>
      </c>
      <c r="E192" s="12">
        <v>2002</v>
      </c>
      <c r="F192" s="12">
        <v>1</v>
      </c>
      <c r="G192" s="13">
        <v>29333.49</v>
      </c>
      <c r="H192" s="13">
        <v>0</v>
      </c>
      <c r="I192" s="13">
        <v>100</v>
      </c>
      <c r="J192" s="13">
        <f t="shared" si="5"/>
        <v>4.888915</v>
      </c>
    </row>
    <row r="193" spans="1:10" ht="18" customHeight="1">
      <c r="A193" s="12">
        <v>118</v>
      </c>
      <c r="B193" s="12" t="s">
        <v>444</v>
      </c>
      <c r="C193" s="12"/>
      <c r="D193" s="62" t="s">
        <v>445</v>
      </c>
      <c r="E193" s="12">
        <v>2002</v>
      </c>
      <c r="F193" s="12">
        <v>1</v>
      </c>
      <c r="G193" s="13">
        <v>39461.76</v>
      </c>
      <c r="H193" s="13">
        <v>0</v>
      </c>
      <c r="I193" s="13">
        <v>100</v>
      </c>
      <c r="J193" s="13">
        <f t="shared" si="5"/>
        <v>6.576960000000001</v>
      </c>
    </row>
    <row r="194" spans="1:10" ht="19.5" customHeight="1">
      <c r="A194" s="12">
        <v>119</v>
      </c>
      <c r="B194" s="12" t="s">
        <v>446</v>
      </c>
      <c r="C194" s="12"/>
      <c r="D194" s="62" t="s">
        <v>447</v>
      </c>
      <c r="E194" s="12">
        <v>2002</v>
      </c>
      <c r="F194" s="12">
        <v>1</v>
      </c>
      <c r="G194" s="13">
        <v>27217.38</v>
      </c>
      <c r="H194" s="13">
        <v>0</v>
      </c>
      <c r="I194" s="13">
        <v>100</v>
      </c>
      <c r="J194" s="13">
        <f t="shared" si="5"/>
        <v>4.536230000000001</v>
      </c>
    </row>
    <row r="195" spans="1:10" ht="16.5" customHeight="1">
      <c r="A195" s="12">
        <v>120</v>
      </c>
      <c r="B195" s="12" t="s">
        <v>448</v>
      </c>
      <c r="C195" s="12"/>
      <c r="D195" s="62" t="s">
        <v>449</v>
      </c>
      <c r="E195" s="12">
        <v>2002</v>
      </c>
      <c r="F195" s="12">
        <v>1</v>
      </c>
      <c r="G195" s="13">
        <v>3684.1</v>
      </c>
      <c r="H195" s="13">
        <v>0</v>
      </c>
      <c r="I195" s="13">
        <f>SUM(100-(H195*100/G195))</f>
        <v>100</v>
      </c>
      <c r="J195" s="13">
        <f t="shared" si="5"/>
        <v>0.6140166666666668</v>
      </c>
    </row>
    <row r="196" spans="1:10" ht="17.25" customHeight="1">
      <c r="A196" s="12">
        <v>121</v>
      </c>
      <c r="B196" s="12" t="s">
        <v>426</v>
      </c>
      <c r="C196" s="12" t="s">
        <v>436</v>
      </c>
      <c r="D196" s="62" t="s">
        <v>450</v>
      </c>
      <c r="E196" s="12">
        <v>2002</v>
      </c>
      <c r="F196" s="12">
        <v>5</v>
      </c>
      <c r="G196" s="13">
        <v>387563.9</v>
      </c>
      <c r="H196" s="13">
        <v>0</v>
      </c>
      <c r="I196" s="13">
        <v>100</v>
      </c>
      <c r="J196" s="13">
        <f t="shared" si="5"/>
        <v>64.59398333333334</v>
      </c>
    </row>
    <row r="197" spans="1:10" ht="17.25" customHeight="1">
      <c r="A197" s="12">
        <v>122</v>
      </c>
      <c r="B197" s="12" t="s">
        <v>300</v>
      </c>
      <c r="C197" s="12" t="s">
        <v>451</v>
      </c>
      <c r="D197" s="62" t="s">
        <v>452</v>
      </c>
      <c r="E197" s="12">
        <v>2002</v>
      </c>
      <c r="F197" s="12">
        <v>5</v>
      </c>
      <c r="G197" s="13">
        <v>1020769.59</v>
      </c>
      <c r="H197" s="13">
        <v>0</v>
      </c>
      <c r="I197" s="13">
        <v>100</v>
      </c>
      <c r="J197" s="13">
        <f t="shared" si="5"/>
        <v>170.12826499999997</v>
      </c>
    </row>
    <row r="198" spans="1:10" ht="12.75">
      <c r="A198" s="12">
        <v>123</v>
      </c>
      <c r="B198" s="12" t="s">
        <v>292</v>
      </c>
      <c r="C198" s="12" t="s">
        <v>293</v>
      </c>
      <c r="D198" s="62"/>
      <c r="E198" s="12">
        <v>2002</v>
      </c>
      <c r="F198" s="12">
        <v>10</v>
      </c>
      <c r="G198" s="13">
        <v>311575.7</v>
      </c>
      <c r="H198" s="13">
        <v>0</v>
      </c>
      <c r="I198" s="13">
        <v>100</v>
      </c>
      <c r="J198" s="13">
        <f t="shared" si="5"/>
        <v>51.92928333333334</v>
      </c>
    </row>
    <row r="199" spans="1:10" ht="12.75">
      <c r="A199" s="12">
        <v>124</v>
      </c>
      <c r="B199" s="12" t="s">
        <v>322</v>
      </c>
      <c r="C199" s="12" t="s">
        <v>453</v>
      </c>
      <c r="D199" s="62" t="s">
        <v>454</v>
      </c>
      <c r="E199" s="12">
        <v>2002</v>
      </c>
      <c r="F199" s="12">
        <v>2</v>
      </c>
      <c r="G199" s="13">
        <v>388907.04</v>
      </c>
      <c r="H199" s="13">
        <v>0</v>
      </c>
      <c r="I199" s="13">
        <v>100</v>
      </c>
      <c r="J199" s="13">
        <f t="shared" si="5"/>
        <v>64.81784</v>
      </c>
    </row>
    <row r="200" spans="1:10" ht="16.5" customHeight="1">
      <c r="A200" s="12">
        <v>125</v>
      </c>
      <c r="B200" s="12" t="s">
        <v>430</v>
      </c>
      <c r="C200" s="12" t="s">
        <v>436</v>
      </c>
      <c r="D200" s="62" t="s">
        <v>455</v>
      </c>
      <c r="E200" s="12">
        <v>2002</v>
      </c>
      <c r="F200" s="12">
        <v>6</v>
      </c>
      <c r="G200" s="13">
        <v>690857.88</v>
      </c>
      <c r="H200" s="13">
        <v>0</v>
      </c>
      <c r="I200" s="13">
        <v>100</v>
      </c>
      <c r="J200" s="13">
        <f t="shared" si="5"/>
        <v>115.14298000000001</v>
      </c>
    </row>
    <row r="201" spans="1:10" ht="16.5" customHeight="1">
      <c r="A201" s="12">
        <v>126</v>
      </c>
      <c r="B201" s="12" t="s">
        <v>432</v>
      </c>
      <c r="C201" s="12" t="s">
        <v>456</v>
      </c>
      <c r="D201" s="62" t="s">
        <v>457</v>
      </c>
      <c r="E201" s="12">
        <v>2002</v>
      </c>
      <c r="F201" s="12">
        <v>6</v>
      </c>
      <c r="G201" s="13">
        <v>468958.44</v>
      </c>
      <c r="H201" s="13">
        <v>0</v>
      </c>
      <c r="I201" s="13">
        <v>100</v>
      </c>
      <c r="J201" s="13">
        <f t="shared" si="5"/>
        <v>78.15974</v>
      </c>
    </row>
    <row r="202" spans="1:10" ht="15.75" customHeight="1">
      <c r="A202" s="12">
        <v>127</v>
      </c>
      <c r="B202" s="12" t="s">
        <v>458</v>
      </c>
      <c r="C202" s="12"/>
      <c r="D202" s="62" t="s">
        <v>459</v>
      </c>
      <c r="E202" s="12">
        <v>2002</v>
      </c>
      <c r="F202" s="12">
        <v>9</v>
      </c>
      <c r="G202" s="13">
        <v>413876.74</v>
      </c>
      <c r="H202" s="13">
        <v>0</v>
      </c>
      <c r="I202" s="13">
        <v>100</v>
      </c>
      <c r="J202" s="13">
        <f t="shared" si="5"/>
        <v>68.97945666666666</v>
      </c>
    </row>
    <row r="203" spans="1:10" ht="16.5" customHeight="1">
      <c r="A203" s="12">
        <v>128</v>
      </c>
      <c r="B203" s="12" t="s">
        <v>265</v>
      </c>
      <c r="C203" s="12"/>
      <c r="D203" s="62" t="s">
        <v>460</v>
      </c>
      <c r="E203" s="12">
        <v>2002</v>
      </c>
      <c r="F203" s="12">
        <v>1</v>
      </c>
      <c r="G203" s="13">
        <v>57798.37</v>
      </c>
      <c r="H203" s="13">
        <v>0</v>
      </c>
      <c r="I203" s="13">
        <v>100</v>
      </c>
      <c r="J203" s="13">
        <f t="shared" si="5"/>
        <v>9.633061666666668</v>
      </c>
    </row>
    <row r="204" spans="1:10" ht="17.25" customHeight="1">
      <c r="A204" s="12">
        <v>129</v>
      </c>
      <c r="B204" s="12" t="s">
        <v>440</v>
      </c>
      <c r="C204" s="12"/>
      <c r="D204" s="62" t="s">
        <v>461</v>
      </c>
      <c r="E204" s="12">
        <v>2002</v>
      </c>
      <c r="F204" s="12">
        <v>1</v>
      </c>
      <c r="G204" s="13">
        <v>36870.91</v>
      </c>
      <c r="H204" s="13">
        <v>0</v>
      </c>
      <c r="I204" s="13">
        <v>100</v>
      </c>
      <c r="J204" s="13">
        <f t="shared" si="5"/>
        <v>6.145151666666667</v>
      </c>
    </row>
    <row r="205" spans="1:10" ht="16.5" customHeight="1">
      <c r="A205" s="12">
        <v>130</v>
      </c>
      <c r="B205" s="12" t="s">
        <v>442</v>
      </c>
      <c r="C205" s="12"/>
      <c r="D205" s="62" t="s">
        <v>462</v>
      </c>
      <c r="E205" s="12">
        <v>2002</v>
      </c>
      <c r="F205" s="12">
        <v>1</v>
      </c>
      <c r="G205" s="13">
        <v>23781.89</v>
      </c>
      <c r="H205" s="13">
        <v>0</v>
      </c>
      <c r="I205" s="13">
        <v>100</v>
      </c>
      <c r="J205" s="13">
        <f t="shared" si="5"/>
        <v>3.9636483333333334</v>
      </c>
    </row>
    <row r="206" spans="1:10" ht="16.5" customHeight="1">
      <c r="A206" s="12">
        <v>131</v>
      </c>
      <c r="B206" s="12" t="s">
        <v>463</v>
      </c>
      <c r="C206" s="12"/>
      <c r="D206" s="62" t="s">
        <v>464</v>
      </c>
      <c r="E206" s="12">
        <v>2002</v>
      </c>
      <c r="F206" s="12">
        <v>1</v>
      </c>
      <c r="G206" s="13">
        <v>23669.57</v>
      </c>
      <c r="H206" s="13">
        <v>0</v>
      </c>
      <c r="I206" s="13">
        <v>100</v>
      </c>
      <c r="J206" s="13">
        <f t="shared" si="5"/>
        <v>3.9449283333333334</v>
      </c>
    </row>
    <row r="207" spans="1:10" ht="15" customHeight="1">
      <c r="A207" s="12">
        <v>132</v>
      </c>
      <c r="B207" s="12" t="s">
        <v>277</v>
      </c>
      <c r="C207" s="12" t="s">
        <v>465</v>
      </c>
      <c r="D207" s="62" t="s">
        <v>466</v>
      </c>
      <c r="E207" s="12">
        <v>2002</v>
      </c>
      <c r="F207" s="12">
        <v>2</v>
      </c>
      <c r="G207" s="13">
        <v>74862.54</v>
      </c>
      <c r="H207" s="13">
        <v>0</v>
      </c>
      <c r="I207" s="13">
        <v>100</v>
      </c>
      <c r="J207" s="13">
        <f t="shared" si="5"/>
        <v>12.477089999999999</v>
      </c>
    </row>
    <row r="208" spans="1:10" ht="20.25" customHeight="1">
      <c r="A208" s="12">
        <v>133</v>
      </c>
      <c r="B208" s="12" t="s">
        <v>300</v>
      </c>
      <c r="C208" s="12" t="s">
        <v>451</v>
      </c>
      <c r="D208" s="62" t="s">
        <v>467</v>
      </c>
      <c r="E208" s="12">
        <v>2002</v>
      </c>
      <c r="F208" s="12">
        <v>3</v>
      </c>
      <c r="G208" s="13">
        <v>575528.46</v>
      </c>
      <c r="H208" s="13">
        <v>0</v>
      </c>
      <c r="I208" s="13">
        <v>100</v>
      </c>
      <c r="J208" s="13">
        <f t="shared" si="5"/>
        <v>95.92141</v>
      </c>
    </row>
    <row r="209" spans="1:10" ht="16.5" customHeight="1">
      <c r="A209" s="12">
        <v>134</v>
      </c>
      <c r="B209" s="12" t="s">
        <v>468</v>
      </c>
      <c r="C209" s="12" t="s">
        <v>469</v>
      </c>
      <c r="D209" s="62" t="s">
        <v>470</v>
      </c>
      <c r="E209" s="12">
        <v>2002</v>
      </c>
      <c r="F209" s="12">
        <v>3</v>
      </c>
      <c r="G209" s="13">
        <v>78782.61</v>
      </c>
      <c r="H209" s="13">
        <v>0</v>
      </c>
      <c r="I209" s="13">
        <f>SUM(100-(H209*100/G209))</f>
        <v>100</v>
      </c>
      <c r="J209" s="13">
        <f t="shared" si="5"/>
        <v>13.130435</v>
      </c>
    </row>
    <row r="210" spans="1:10" ht="18" customHeight="1">
      <c r="A210" s="12">
        <v>135</v>
      </c>
      <c r="B210" s="12" t="s">
        <v>471</v>
      </c>
      <c r="C210" s="12" t="s">
        <v>451</v>
      </c>
      <c r="D210" s="62" t="s">
        <v>472</v>
      </c>
      <c r="E210" s="12">
        <v>2002</v>
      </c>
      <c r="F210" s="12">
        <v>3</v>
      </c>
      <c r="G210" s="13">
        <v>861431.79</v>
      </c>
      <c r="H210" s="13">
        <v>86143</v>
      </c>
      <c r="I210" s="13">
        <f>SUM(100-H210*100/G210)</f>
        <v>90.00002077935852</v>
      </c>
      <c r="J210" s="13">
        <f t="shared" si="5"/>
        <v>143.571965</v>
      </c>
    </row>
    <row r="211" spans="1:10" ht="17.25" customHeight="1">
      <c r="A211" s="12">
        <v>136</v>
      </c>
      <c r="B211" s="12" t="s">
        <v>473</v>
      </c>
      <c r="C211" s="12" t="s">
        <v>474</v>
      </c>
      <c r="D211" s="62" t="s">
        <v>475</v>
      </c>
      <c r="E211" s="12">
        <v>2002</v>
      </c>
      <c r="F211" s="12">
        <v>6</v>
      </c>
      <c r="G211" s="13">
        <v>239915.52</v>
      </c>
      <c r="H211" s="13">
        <v>23991</v>
      </c>
      <c r="I211" s="13">
        <f aca="true" t="shared" si="6" ref="I211:I223">SUM(100-H211*100/G211)</f>
        <v>90.0002300809885</v>
      </c>
      <c r="J211" s="13">
        <f t="shared" si="5"/>
        <v>39.98592</v>
      </c>
    </row>
    <row r="212" spans="1:10" ht="15" customHeight="1">
      <c r="A212" s="12">
        <v>137</v>
      </c>
      <c r="B212" s="12" t="s">
        <v>476</v>
      </c>
      <c r="C212" s="12" t="s">
        <v>477</v>
      </c>
      <c r="D212" s="62" t="s">
        <v>478</v>
      </c>
      <c r="E212" s="12">
        <v>2004</v>
      </c>
      <c r="F212" s="12">
        <v>3</v>
      </c>
      <c r="G212" s="13">
        <v>41951.7</v>
      </c>
      <c r="H212" s="13">
        <v>0</v>
      </c>
      <c r="I212" s="13">
        <f t="shared" si="6"/>
        <v>100</v>
      </c>
      <c r="J212" s="13">
        <f t="shared" si="5"/>
        <v>6.99195</v>
      </c>
    </row>
    <row r="213" spans="1:10" ht="16.5" customHeight="1">
      <c r="A213" s="12">
        <v>138</v>
      </c>
      <c r="B213" s="12" t="s">
        <v>479</v>
      </c>
      <c r="C213" s="12" t="s">
        <v>477</v>
      </c>
      <c r="D213" s="62" t="s">
        <v>480</v>
      </c>
      <c r="E213" s="12">
        <v>2004</v>
      </c>
      <c r="F213" s="12">
        <v>3</v>
      </c>
      <c r="G213" s="13">
        <v>60750.9</v>
      </c>
      <c r="H213" s="13">
        <v>18225</v>
      </c>
      <c r="I213" s="13">
        <f t="shared" si="6"/>
        <v>70.00044443786018</v>
      </c>
      <c r="J213" s="13">
        <f>SUM(G213*4/100*0.1/12)</f>
        <v>20.2503</v>
      </c>
    </row>
    <row r="214" spans="1:10" ht="20.25" customHeight="1">
      <c r="A214" s="12">
        <v>139</v>
      </c>
      <c r="B214" s="12" t="s">
        <v>300</v>
      </c>
      <c r="C214" s="12" t="s">
        <v>278</v>
      </c>
      <c r="D214" s="62" t="s">
        <v>481</v>
      </c>
      <c r="E214" s="12">
        <v>2004</v>
      </c>
      <c r="F214" s="12">
        <v>1</v>
      </c>
      <c r="G214" s="13">
        <v>34428.24</v>
      </c>
      <c r="H214" s="13">
        <v>0</v>
      </c>
      <c r="I214" s="13">
        <f t="shared" si="6"/>
        <v>100</v>
      </c>
      <c r="J214" s="13">
        <f>SUM(G214*2/100*0.1/12)</f>
        <v>5.738040000000001</v>
      </c>
    </row>
    <row r="215" spans="1:10" ht="15.75" customHeight="1">
      <c r="A215" s="12">
        <v>140</v>
      </c>
      <c r="B215" s="12" t="s">
        <v>322</v>
      </c>
      <c r="C215" s="12" t="s">
        <v>482</v>
      </c>
      <c r="D215" s="62" t="s">
        <v>483</v>
      </c>
      <c r="E215" s="12">
        <v>1992</v>
      </c>
      <c r="F215" s="12">
        <v>1</v>
      </c>
      <c r="G215" s="13">
        <v>85740.5</v>
      </c>
      <c r="H215" s="13">
        <v>0</v>
      </c>
      <c r="I215" s="13">
        <f t="shared" si="6"/>
        <v>100</v>
      </c>
      <c r="J215" s="13">
        <f>SUM(G215*2/100*0.1/12)</f>
        <v>14.290083333333333</v>
      </c>
    </row>
    <row r="216" spans="1:10" ht="12.75">
      <c r="A216" s="12">
        <v>141</v>
      </c>
      <c r="B216" s="12" t="s">
        <v>484</v>
      </c>
      <c r="C216" s="12" t="s">
        <v>485</v>
      </c>
      <c r="D216" s="62" t="s">
        <v>486</v>
      </c>
      <c r="E216" s="12">
        <v>2005</v>
      </c>
      <c r="F216" s="12">
        <v>1</v>
      </c>
      <c r="G216" s="13">
        <v>109412.15</v>
      </c>
      <c r="H216" s="13">
        <v>43766</v>
      </c>
      <c r="I216" s="13">
        <f t="shared" si="6"/>
        <v>59.998958068185296</v>
      </c>
      <c r="J216" s="13">
        <f>SUM(G216*6/100*0.1/12)</f>
        <v>54.706075</v>
      </c>
    </row>
    <row r="217" spans="1:10" ht="12.75">
      <c r="A217" s="12">
        <v>142</v>
      </c>
      <c r="B217" s="12" t="s">
        <v>487</v>
      </c>
      <c r="C217" s="63">
        <v>160</v>
      </c>
      <c r="D217" s="62" t="s">
        <v>488</v>
      </c>
      <c r="E217" s="12">
        <v>2005</v>
      </c>
      <c r="F217" s="12">
        <v>1</v>
      </c>
      <c r="G217" s="13">
        <v>76851.05</v>
      </c>
      <c r="H217" s="13">
        <v>30741</v>
      </c>
      <c r="I217" s="13">
        <f t="shared" si="6"/>
        <v>59.99924529333041</v>
      </c>
      <c r="J217" s="13">
        <f>SUM(G217*6/100*0.1/12)</f>
        <v>38.425525</v>
      </c>
    </row>
    <row r="218" spans="1:10" ht="24" customHeight="1">
      <c r="A218" s="12">
        <v>143</v>
      </c>
      <c r="B218" s="12" t="s">
        <v>489</v>
      </c>
      <c r="C218" s="12" t="s">
        <v>490</v>
      </c>
      <c r="D218" s="62" t="s">
        <v>491</v>
      </c>
      <c r="E218" s="12">
        <v>2006</v>
      </c>
      <c r="F218" s="12">
        <v>2</v>
      </c>
      <c r="G218" s="13">
        <v>80484.38</v>
      </c>
      <c r="H218" s="13">
        <v>40247</v>
      </c>
      <c r="I218" s="13">
        <f t="shared" si="6"/>
        <v>49.994023685092685</v>
      </c>
      <c r="J218" s="13">
        <f>SUM(G218*6/100*0.1/12)</f>
        <v>40.24219000000001</v>
      </c>
    </row>
    <row r="219" spans="1:10" ht="19.5" customHeight="1">
      <c r="A219" s="12">
        <v>144</v>
      </c>
      <c r="B219" s="12" t="s">
        <v>300</v>
      </c>
      <c r="C219" s="12" t="s">
        <v>492</v>
      </c>
      <c r="D219" s="62" t="s">
        <v>493</v>
      </c>
      <c r="E219" s="12">
        <v>2005</v>
      </c>
      <c r="F219" s="12">
        <v>1</v>
      </c>
      <c r="G219" s="13">
        <v>49368.35</v>
      </c>
      <c r="H219" s="13">
        <v>4957</v>
      </c>
      <c r="I219" s="13">
        <f t="shared" si="6"/>
        <v>89.95915399238581</v>
      </c>
      <c r="J219" s="13">
        <f>SUM(G219*2/100*0.1/12)</f>
        <v>8.228058333333333</v>
      </c>
    </row>
    <row r="220" spans="1:10" ht="20.25" customHeight="1">
      <c r="A220" s="12">
        <v>145</v>
      </c>
      <c r="B220" s="12" t="s">
        <v>280</v>
      </c>
      <c r="C220" s="12" t="s">
        <v>494</v>
      </c>
      <c r="D220" s="62" t="s">
        <v>495</v>
      </c>
      <c r="E220" s="12">
        <v>2006</v>
      </c>
      <c r="F220" s="12">
        <v>1</v>
      </c>
      <c r="G220" s="13">
        <v>439703.68</v>
      </c>
      <c r="H220" s="13">
        <v>219815</v>
      </c>
      <c r="I220" s="13">
        <f t="shared" si="6"/>
        <v>50.0083783697239</v>
      </c>
      <c r="J220" s="13">
        <f>SUM(G220*6/100*0.1/12)</f>
        <v>219.85184</v>
      </c>
    </row>
    <row r="221" spans="1:10" ht="18" customHeight="1">
      <c r="A221" s="12">
        <v>146</v>
      </c>
      <c r="B221" s="12" t="s">
        <v>496</v>
      </c>
      <c r="C221" s="12" t="s">
        <v>497</v>
      </c>
      <c r="D221" s="62" t="s">
        <v>498</v>
      </c>
      <c r="E221" s="12">
        <v>2006</v>
      </c>
      <c r="F221" s="12">
        <v>2</v>
      </c>
      <c r="G221" s="13">
        <v>143827.62</v>
      </c>
      <c r="H221" s="13">
        <v>71913</v>
      </c>
      <c r="I221" s="13">
        <f t="shared" si="6"/>
        <v>50.00056317416641</v>
      </c>
      <c r="J221" s="13">
        <f>SUM(G221*6/100*0.1/12)</f>
        <v>71.91381</v>
      </c>
    </row>
    <row r="222" spans="1:10" ht="18.75" customHeight="1">
      <c r="A222" s="12">
        <v>147</v>
      </c>
      <c r="B222" s="12" t="s">
        <v>499</v>
      </c>
      <c r="C222" s="12" t="s">
        <v>500</v>
      </c>
      <c r="D222" s="62" t="s">
        <v>501</v>
      </c>
      <c r="E222" s="12">
        <v>2006</v>
      </c>
      <c r="F222" s="12">
        <v>1</v>
      </c>
      <c r="G222" s="13">
        <v>14560</v>
      </c>
      <c r="H222" s="13">
        <v>0</v>
      </c>
      <c r="I222" s="13">
        <f t="shared" si="6"/>
        <v>100</v>
      </c>
      <c r="J222" s="13">
        <f>SUM(G222*2/100*0.1/12)</f>
        <v>2.4266666666666667</v>
      </c>
    </row>
    <row r="223" spans="1:10" ht="17.25" customHeight="1">
      <c r="A223" s="12">
        <v>148</v>
      </c>
      <c r="B223" s="12" t="s">
        <v>300</v>
      </c>
      <c r="C223" s="12" t="s">
        <v>502</v>
      </c>
      <c r="D223" s="62" t="s">
        <v>503</v>
      </c>
      <c r="E223" s="12">
        <v>2006</v>
      </c>
      <c r="F223" s="12">
        <v>1</v>
      </c>
      <c r="G223" s="13">
        <v>124800</v>
      </c>
      <c r="H223" s="13">
        <v>62400</v>
      </c>
      <c r="I223" s="13">
        <f t="shared" si="6"/>
        <v>50</v>
      </c>
      <c r="J223" s="13">
        <f>SUM(G223*6/100*0.1/12)</f>
        <v>62.400000000000006</v>
      </c>
    </row>
    <row r="224" spans="1:10" ht="12.75">
      <c r="A224" s="12">
        <v>149</v>
      </c>
      <c r="B224" s="12" t="s">
        <v>322</v>
      </c>
      <c r="C224" s="12" t="s">
        <v>504</v>
      </c>
      <c r="D224" s="62" t="s">
        <v>505</v>
      </c>
      <c r="E224" s="12">
        <v>1999</v>
      </c>
      <c r="F224" s="12">
        <v>1</v>
      </c>
      <c r="G224" s="13">
        <v>13758.2</v>
      </c>
      <c r="H224" s="13">
        <v>0</v>
      </c>
      <c r="I224" s="13">
        <f aca="true" t="shared" si="7" ref="I224:I260">SUM(100-(H224*100/G224))</f>
        <v>100</v>
      </c>
      <c r="J224" s="13">
        <f aca="true" t="shared" si="8" ref="J224:J230">SUM(G224*2/100*0.1/12)</f>
        <v>2.2930333333333333</v>
      </c>
    </row>
    <row r="225" spans="1:10" ht="12.75">
      <c r="A225" s="12">
        <v>150</v>
      </c>
      <c r="B225" s="12" t="s">
        <v>322</v>
      </c>
      <c r="C225" s="12" t="s">
        <v>506</v>
      </c>
      <c r="D225" s="62" t="s">
        <v>507</v>
      </c>
      <c r="E225" s="12">
        <v>1999</v>
      </c>
      <c r="F225" s="12">
        <v>1</v>
      </c>
      <c r="G225" s="13">
        <v>11290.5</v>
      </c>
      <c r="H225" s="13">
        <v>0</v>
      </c>
      <c r="I225" s="13">
        <f t="shared" si="7"/>
        <v>100</v>
      </c>
      <c r="J225" s="13">
        <f t="shared" si="8"/>
        <v>1.8817500000000003</v>
      </c>
    </row>
    <row r="226" spans="1:10" ht="12.75">
      <c r="A226" s="12">
        <v>151</v>
      </c>
      <c r="B226" s="12" t="s">
        <v>322</v>
      </c>
      <c r="C226" s="12" t="s">
        <v>508</v>
      </c>
      <c r="D226" s="62" t="s">
        <v>509</v>
      </c>
      <c r="E226" s="12">
        <v>1993</v>
      </c>
      <c r="F226" s="12">
        <v>1</v>
      </c>
      <c r="G226" s="13">
        <v>4207.4</v>
      </c>
      <c r="H226" s="13">
        <v>0</v>
      </c>
      <c r="I226" s="13">
        <f t="shared" si="7"/>
        <v>100</v>
      </c>
      <c r="J226" s="13">
        <f t="shared" si="8"/>
        <v>0.7012333333333333</v>
      </c>
    </row>
    <row r="227" spans="1:10" ht="12.75">
      <c r="A227" s="12">
        <v>152</v>
      </c>
      <c r="B227" s="12" t="s">
        <v>322</v>
      </c>
      <c r="C227" s="12" t="s">
        <v>510</v>
      </c>
      <c r="D227" s="62" t="s">
        <v>511</v>
      </c>
      <c r="E227" s="12">
        <v>1999</v>
      </c>
      <c r="F227" s="12">
        <v>1</v>
      </c>
      <c r="G227" s="13">
        <v>2734.81</v>
      </c>
      <c r="H227" s="13">
        <v>0</v>
      </c>
      <c r="I227" s="13">
        <f t="shared" si="7"/>
        <v>100</v>
      </c>
      <c r="J227" s="13">
        <f t="shared" si="8"/>
        <v>0.45580166666666666</v>
      </c>
    </row>
    <row r="228" spans="1:10" ht="12.75">
      <c r="A228" s="12">
        <v>153</v>
      </c>
      <c r="B228" s="12" t="s">
        <v>332</v>
      </c>
      <c r="C228" s="12" t="s">
        <v>512</v>
      </c>
      <c r="D228" s="62" t="s">
        <v>513</v>
      </c>
      <c r="E228" s="12">
        <v>1993</v>
      </c>
      <c r="F228" s="12">
        <v>1</v>
      </c>
      <c r="G228" s="13">
        <v>1000</v>
      </c>
      <c r="H228" s="13">
        <v>0</v>
      </c>
      <c r="I228" s="13">
        <f t="shared" si="7"/>
        <v>100</v>
      </c>
      <c r="J228" s="13">
        <f t="shared" si="8"/>
        <v>0.16666666666666666</v>
      </c>
    </row>
    <row r="229" spans="1:10" ht="29.25" customHeight="1">
      <c r="A229" s="12">
        <v>154</v>
      </c>
      <c r="B229" s="12" t="s">
        <v>514</v>
      </c>
      <c r="C229" s="12" t="s">
        <v>515</v>
      </c>
      <c r="D229" s="62" t="s">
        <v>516</v>
      </c>
      <c r="E229" s="12">
        <v>2001</v>
      </c>
      <c r="F229" s="12">
        <v>1</v>
      </c>
      <c r="G229" s="13">
        <v>14635.44</v>
      </c>
      <c r="H229" s="13">
        <v>0</v>
      </c>
      <c r="I229" s="13">
        <f t="shared" si="7"/>
        <v>100</v>
      </c>
      <c r="J229" s="13">
        <f t="shared" si="8"/>
        <v>2.4392400000000003</v>
      </c>
    </row>
    <row r="230" spans="1:10" ht="12.75">
      <c r="A230" s="12">
        <v>155</v>
      </c>
      <c r="B230" s="12" t="s">
        <v>332</v>
      </c>
      <c r="C230" s="12" t="s">
        <v>517</v>
      </c>
      <c r="D230" s="62" t="s">
        <v>518</v>
      </c>
      <c r="E230" s="12">
        <v>1999</v>
      </c>
      <c r="F230" s="12">
        <v>2</v>
      </c>
      <c r="G230" s="13">
        <v>112253.44</v>
      </c>
      <c r="H230" s="13">
        <v>0</v>
      </c>
      <c r="I230" s="13">
        <f t="shared" si="7"/>
        <v>100</v>
      </c>
      <c r="J230" s="13">
        <f t="shared" si="8"/>
        <v>18.708906666666667</v>
      </c>
    </row>
    <row r="231" spans="1:10" ht="12.75">
      <c r="A231" s="12">
        <v>156</v>
      </c>
      <c r="B231" s="12" t="s">
        <v>332</v>
      </c>
      <c r="C231" s="12"/>
      <c r="D231" s="62" t="s">
        <v>519</v>
      </c>
      <c r="E231" s="12">
        <v>2005</v>
      </c>
      <c r="F231" s="12">
        <v>2</v>
      </c>
      <c r="G231" s="13">
        <v>134698.24</v>
      </c>
      <c r="H231" s="13">
        <v>53878</v>
      </c>
      <c r="I231" s="13">
        <f t="shared" si="7"/>
        <v>60.00096215065616</v>
      </c>
      <c r="J231" s="13">
        <f>SUM(G231*6/100*0.1/12)</f>
        <v>67.34912</v>
      </c>
    </row>
    <row r="232" spans="1:10" ht="12.75">
      <c r="A232" s="12">
        <v>157</v>
      </c>
      <c r="B232" s="12" t="s">
        <v>520</v>
      </c>
      <c r="C232" s="12" t="s">
        <v>521</v>
      </c>
      <c r="D232" s="62" t="s">
        <v>522</v>
      </c>
      <c r="E232" s="12">
        <v>1995</v>
      </c>
      <c r="F232" s="12">
        <v>1</v>
      </c>
      <c r="G232" s="13">
        <v>33062.05</v>
      </c>
      <c r="H232" s="13">
        <v>0</v>
      </c>
      <c r="I232" s="13">
        <f t="shared" si="7"/>
        <v>100</v>
      </c>
      <c r="J232" s="13">
        <f>SUM(G232*2/100*0.1/12)</f>
        <v>5.510341666666668</v>
      </c>
    </row>
    <row r="233" spans="1:10" ht="12.75">
      <c r="A233" s="12">
        <v>158</v>
      </c>
      <c r="B233" s="12" t="s">
        <v>523</v>
      </c>
      <c r="C233" s="12"/>
      <c r="D233" s="62" t="s">
        <v>524</v>
      </c>
      <c r="E233" s="12">
        <v>1993</v>
      </c>
      <c r="F233" s="12">
        <v>1</v>
      </c>
      <c r="G233" s="13">
        <v>28955.98</v>
      </c>
      <c r="H233" s="13">
        <v>0</v>
      </c>
      <c r="I233" s="13">
        <f t="shared" si="7"/>
        <v>100</v>
      </c>
      <c r="J233" s="13">
        <f aca="true" t="shared" si="9" ref="J233:J244">SUM(G233*2/100*0.1/12)</f>
        <v>4.825996666666667</v>
      </c>
    </row>
    <row r="234" spans="1:10" ht="12.75">
      <c r="A234" s="12">
        <v>159</v>
      </c>
      <c r="B234" s="12" t="s">
        <v>523</v>
      </c>
      <c r="C234" s="12"/>
      <c r="D234" s="62" t="s">
        <v>525</v>
      </c>
      <c r="E234" s="12">
        <v>1987</v>
      </c>
      <c r="F234" s="12">
        <v>1</v>
      </c>
      <c r="G234" s="13">
        <v>64047.53</v>
      </c>
      <c r="H234" s="13">
        <v>0</v>
      </c>
      <c r="I234" s="13">
        <f t="shared" si="7"/>
        <v>100</v>
      </c>
      <c r="J234" s="13">
        <f t="shared" si="9"/>
        <v>10.674588333333332</v>
      </c>
    </row>
    <row r="235" spans="1:10" ht="12.75">
      <c r="A235" s="12">
        <v>160</v>
      </c>
      <c r="B235" s="12" t="s">
        <v>523</v>
      </c>
      <c r="C235" s="12" t="s">
        <v>526</v>
      </c>
      <c r="D235" s="62" t="s">
        <v>527</v>
      </c>
      <c r="E235" s="12">
        <v>1998</v>
      </c>
      <c r="F235" s="12">
        <v>1</v>
      </c>
      <c r="G235" s="13">
        <v>23308.56</v>
      </c>
      <c r="H235" s="13">
        <v>0</v>
      </c>
      <c r="I235" s="13">
        <f t="shared" si="7"/>
        <v>100</v>
      </c>
      <c r="J235" s="13">
        <f t="shared" si="9"/>
        <v>3.88476</v>
      </c>
    </row>
    <row r="236" spans="1:10" ht="16.5" customHeight="1">
      <c r="A236" s="12">
        <v>161</v>
      </c>
      <c r="B236" s="12" t="s">
        <v>520</v>
      </c>
      <c r="C236" s="12" t="s">
        <v>528</v>
      </c>
      <c r="D236" s="62" t="s">
        <v>529</v>
      </c>
      <c r="E236" s="12">
        <v>1998</v>
      </c>
      <c r="F236" s="12">
        <v>1</v>
      </c>
      <c r="G236" s="13">
        <v>27970.27</v>
      </c>
      <c r="H236" s="13">
        <v>0</v>
      </c>
      <c r="I236" s="13">
        <f t="shared" si="7"/>
        <v>100</v>
      </c>
      <c r="J236" s="13">
        <f t="shared" si="9"/>
        <v>4.661711666666666</v>
      </c>
    </row>
    <row r="237" spans="1:10" ht="15" customHeight="1">
      <c r="A237" s="12">
        <v>162</v>
      </c>
      <c r="B237" s="12" t="s">
        <v>520</v>
      </c>
      <c r="C237" s="12" t="s">
        <v>530</v>
      </c>
      <c r="D237" s="62" t="s">
        <v>531</v>
      </c>
      <c r="E237" s="12">
        <v>2006</v>
      </c>
      <c r="F237" s="12">
        <v>1</v>
      </c>
      <c r="G237" s="13">
        <v>53352</v>
      </c>
      <c r="H237" s="13">
        <v>26676</v>
      </c>
      <c r="I237" s="13">
        <f t="shared" si="7"/>
        <v>50</v>
      </c>
      <c r="J237" s="13">
        <f>SUM(G237*6/100*0.1/12)</f>
        <v>26.676000000000002</v>
      </c>
    </row>
    <row r="238" spans="1:10" ht="16.5" customHeight="1">
      <c r="A238" s="12">
        <v>163</v>
      </c>
      <c r="B238" s="12" t="s">
        <v>532</v>
      </c>
      <c r="C238" s="12" t="s">
        <v>533</v>
      </c>
      <c r="D238" s="62" t="s">
        <v>534</v>
      </c>
      <c r="E238" s="12">
        <v>2007</v>
      </c>
      <c r="F238" s="12">
        <v>3</v>
      </c>
      <c r="G238" s="13">
        <v>254820</v>
      </c>
      <c r="H238" s="13">
        <v>0</v>
      </c>
      <c r="I238" s="13">
        <f t="shared" si="7"/>
        <v>100</v>
      </c>
      <c r="J238" s="13">
        <f t="shared" si="9"/>
        <v>42.47</v>
      </c>
    </row>
    <row r="239" spans="1:10" ht="12.75">
      <c r="A239" s="12">
        <v>164</v>
      </c>
      <c r="B239" s="12" t="s">
        <v>520</v>
      </c>
      <c r="C239" s="12" t="s">
        <v>535</v>
      </c>
      <c r="D239" s="62" t="s">
        <v>536</v>
      </c>
      <c r="E239" s="12">
        <v>1994</v>
      </c>
      <c r="F239" s="12">
        <v>1</v>
      </c>
      <c r="G239" s="13">
        <v>23200.26</v>
      </c>
      <c r="H239" s="13">
        <v>0</v>
      </c>
      <c r="I239" s="13">
        <f t="shared" si="7"/>
        <v>100</v>
      </c>
      <c r="J239" s="13">
        <f t="shared" si="9"/>
        <v>3.86671</v>
      </c>
    </row>
    <row r="240" spans="1:10" ht="12.75">
      <c r="A240" s="12">
        <v>165</v>
      </c>
      <c r="B240" s="12" t="s">
        <v>537</v>
      </c>
      <c r="C240" s="12"/>
      <c r="D240" s="62" t="s">
        <v>538</v>
      </c>
      <c r="E240" s="12">
        <v>1994</v>
      </c>
      <c r="F240" s="12">
        <v>1</v>
      </c>
      <c r="G240" s="13">
        <v>10932.26</v>
      </c>
      <c r="H240" s="13">
        <v>0</v>
      </c>
      <c r="I240" s="13">
        <f t="shared" si="7"/>
        <v>100</v>
      </c>
      <c r="J240" s="13">
        <f t="shared" si="9"/>
        <v>1.8220433333333335</v>
      </c>
    </row>
    <row r="241" spans="1:10" ht="12.75">
      <c r="A241" s="12">
        <v>166</v>
      </c>
      <c r="B241" s="12" t="s">
        <v>537</v>
      </c>
      <c r="C241" s="12"/>
      <c r="D241" s="62" t="s">
        <v>539</v>
      </c>
      <c r="E241" s="12">
        <v>1993</v>
      </c>
      <c r="F241" s="12">
        <v>1</v>
      </c>
      <c r="G241" s="13">
        <v>3451.55</v>
      </c>
      <c r="H241" s="13">
        <v>0</v>
      </c>
      <c r="I241" s="13">
        <f t="shared" si="7"/>
        <v>100</v>
      </c>
      <c r="J241" s="13">
        <f t="shared" si="9"/>
        <v>0.5752583333333334</v>
      </c>
    </row>
    <row r="242" spans="1:10" ht="25.5" customHeight="1">
      <c r="A242" s="12">
        <v>167</v>
      </c>
      <c r="B242" s="12" t="s">
        <v>366</v>
      </c>
      <c r="C242" s="12"/>
      <c r="D242" s="62" t="s">
        <v>368</v>
      </c>
      <c r="E242" s="12">
        <v>2001</v>
      </c>
      <c r="F242" s="12">
        <v>1</v>
      </c>
      <c r="G242" s="13">
        <v>17576.67</v>
      </c>
      <c r="H242" s="13">
        <v>0</v>
      </c>
      <c r="I242" s="13">
        <f t="shared" si="7"/>
        <v>100</v>
      </c>
      <c r="J242" s="13">
        <f t="shared" si="9"/>
        <v>2.929445</v>
      </c>
    </row>
    <row r="243" spans="1:10" ht="12.75">
      <c r="A243" s="12">
        <v>168</v>
      </c>
      <c r="B243" s="18" t="s">
        <v>523</v>
      </c>
      <c r="C243" s="18" t="s">
        <v>540</v>
      </c>
      <c r="D243" s="64" t="s">
        <v>541</v>
      </c>
      <c r="E243" s="18">
        <v>2005</v>
      </c>
      <c r="F243" s="18">
        <v>1</v>
      </c>
      <c r="G243" s="19">
        <v>55500</v>
      </c>
      <c r="H243" s="13">
        <v>0</v>
      </c>
      <c r="I243" s="13">
        <f t="shared" si="7"/>
        <v>100</v>
      </c>
      <c r="J243" s="13">
        <f t="shared" si="9"/>
        <v>9.25</v>
      </c>
    </row>
    <row r="244" spans="1:10" ht="38.25" customHeight="1">
      <c r="A244" s="12">
        <v>169</v>
      </c>
      <c r="B244" s="12" t="s">
        <v>332</v>
      </c>
      <c r="C244" s="18" t="s">
        <v>542</v>
      </c>
      <c r="D244" s="64" t="s">
        <v>543</v>
      </c>
      <c r="E244" s="18">
        <v>2008</v>
      </c>
      <c r="F244" s="18">
        <v>1</v>
      </c>
      <c r="G244" s="19">
        <v>27910</v>
      </c>
      <c r="H244" s="13">
        <v>0</v>
      </c>
      <c r="I244" s="13">
        <f t="shared" si="7"/>
        <v>100</v>
      </c>
      <c r="J244" s="13">
        <f t="shared" si="9"/>
        <v>4.651666666666667</v>
      </c>
    </row>
    <row r="245" spans="1:10" ht="15.75" customHeight="1">
      <c r="A245" s="12">
        <v>170</v>
      </c>
      <c r="B245" s="12" t="s">
        <v>332</v>
      </c>
      <c r="C245" s="12" t="s">
        <v>544</v>
      </c>
      <c r="D245" s="62" t="s">
        <v>545</v>
      </c>
      <c r="E245" s="12">
        <v>2008</v>
      </c>
      <c r="F245" s="12">
        <v>1</v>
      </c>
      <c r="G245" s="13">
        <v>41950</v>
      </c>
      <c r="H245" s="13">
        <v>25170</v>
      </c>
      <c r="I245" s="13">
        <f t="shared" si="7"/>
        <v>40</v>
      </c>
      <c r="J245" s="13">
        <f>SUM(G245*8/100*0.1/12)</f>
        <v>27.96666666666667</v>
      </c>
    </row>
    <row r="246" spans="1:10" ht="30.75" customHeight="1">
      <c r="A246" s="12">
        <v>171</v>
      </c>
      <c r="B246" s="12" t="s">
        <v>546</v>
      </c>
      <c r="C246" s="12" t="s">
        <v>547</v>
      </c>
      <c r="D246" s="62"/>
      <c r="E246" s="12">
        <v>2004</v>
      </c>
      <c r="F246" s="12">
        <v>5</v>
      </c>
      <c r="G246" s="13">
        <v>17195</v>
      </c>
      <c r="H246" s="13">
        <v>0</v>
      </c>
      <c r="I246" s="13">
        <f t="shared" si="7"/>
        <v>100</v>
      </c>
      <c r="J246" s="13">
        <f>SUM(G246*2/100*0.1/12)</f>
        <v>2.8658333333333332</v>
      </c>
    </row>
    <row r="247" spans="1:10" ht="26.25" customHeight="1">
      <c r="A247" s="12">
        <v>172</v>
      </c>
      <c r="B247" s="12" t="s">
        <v>548</v>
      </c>
      <c r="C247" s="12" t="s">
        <v>549</v>
      </c>
      <c r="D247" s="62"/>
      <c r="E247" s="12">
        <v>2003</v>
      </c>
      <c r="F247" s="12">
        <v>1</v>
      </c>
      <c r="G247" s="13">
        <v>33076</v>
      </c>
      <c r="H247" s="13">
        <v>0</v>
      </c>
      <c r="I247" s="13">
        <f t="shared" si="7"/>
        <v>100</v>
      </c>
      <c r="J247" s="13">
        <f aca="true" t="shared" si="10" ref="J247:J260">SUM(G247*2/100*0.1/12)</f>
        <v>5.512666666666667</v>
      </c>
    </row>
    <row r="248" spans="1:10" ht="30" customHeight="1">
      <c r="A248" s="12">
        <v>173</v>
      </c>
      <c r="B248" s="12" t="s">
        <v>550</v>
      </c>
      <c r="C248" s="12" t="s">
        <v>551</v>
      </c>
      <c r="D248" s="62"/>
      <c r="E248" s="12">
        <v>2003</v>
      </c>
      <c r="F248" s="12">
        <v>1</v>
      </c>
      <c r="G248" s="13">
        <v>928</v>
      </c>
      <c r="H248" s="13">
        <v>0</v>
      </c>
      <c r="I248" s="13">
        <f t="shared" si="7"/>
        <v>100</v>
      </c>
      <c r="J248" s="13">
        <f t="shared" si="10"/>
        <v>0.15466666666666665</v>
      </c>
    </row>
    <row r="249" spans="1:10" ht="12.75">
      <c r="A249" s="12">
        <v>174</v>
      </c>
      <c r="B249" s="12" t="s">
        <v>552</v>
      </c>
      <c r="C249" s="12" t="s">
        <v>553</v>
      </c>
      <c r="D249" s="62"/>
      <c r="E249" s="12">
        <v>2003</v>
      </c>
      <c r="F249" s="12">
        <v>1</v>
      </c>
      <c r="G249" s="13">
        <v>8923</v>
      </c>
      <c r="H249" s="13">
        <v>0</v>
      </c>
      <c r="I249" s="13">
        <f t="shared" si="7"/>
        <v>100</v>
      </c>
      <c r="J249" s="13">
        <f t="shared" si="10"/>
        <v>1.4871666666666667</v>
      </c>
    </row>
    <row r="250" spans="1:10" ht="29.25" customHeight="1">
      <c r="A250" s="12">
        <v>175</v>
      </c>
      <c r="B250" s="12" t="s">
        <v>554</v>
      </c>
      <c r="C250" s="12" t="s">
        <v>555</v>
      </c>
      <c r="D250" s="62"/>
      <c r="E250" s="12">
        <v>2002</v>
      </c>
      <c r="F250" s="12">
        <v>1</v>
      </c>
      <c r="G250" s="13">
        <v>2462</v>
      </c>
      <c r="H250" s="13">
        <v>0</v>
      </c>
      <c r="I250" s="13">
        <f t="shared" si="7"/>
        <v>100</v>
      </c>
      <c r="J250" s="13">
        <f t="shared" si="10"/>
        <v>0.4103333333333334</v>
      </c>
    </row>
    <row r="251" spans="1:10" ht="18" customHeight="1">
      <c r="A251" s="12">
        <v>176</v>
      </c>
      <c r="B251" s="12" t="s">
        <v>556</v>
      </c>
      <c r="C251" s="12" t="s">
        <v>555</v>
      </c>
      <c r="D251" s="62"/>
      <c r="E251" s="12">
        <v>2003</v>
      </c>
      <c r="F251" s="12">
        <v>2</v>
      </c>
      <c r="G251" s="13">
        <v>27165</v>
      </c>
      <c r="H251" s="13">
        <v>0</v>
      </c>
      <c r="I251" s="13">
        <f t="shared" si="7"/>
        <v>100</v>
      </c>
      <c r="J251" s="13">
        <f t="shared" si="10"/>
        <v>4.5275</v>
      </c>
    </row>
    <row r="252" spans="1:10" ht="29.25" customHeight="1">
      <c r="A252" s="12">
        <v>177</v>
      </c>
      <c r="B252" s="12" t="s">
        <v>557</v>
      </c>
      <c r="C252" s="12" t="s">
        <v>558</v>
      </c>
      <c r="D252" s="62"/>
      <c r="E252" s="12">
        <v>2000</v>
      </c>
      <c r="F252" s="12">
        <v>1</v>
      </c>
      <c r="G252" s="13">
        <v>1182</v>
      </c>
      <c r="H252" s="13">
        <v>0</v>
      </c>
      <c r="I252" s="13">
        <f t="shared" si="7"/>
        <v>100</v>
      </c>
      <c r="J252" s="13">
        <f t="shared" si="10"/>
        <v>0.19700000000000004</v>
      </c>
    </row>
    <row r="253" spans="1:10" ht="18" customHeight="1">
      <c r="A253" s="12">
        <v>178</v>
      </c>
      <c r="B253" s="12" t="s">
        <v>559</v>
      </c>
      <c r="C253" s="12" t="s">
        <v>560</v>
      </c>
      <c r="D253" s="62"/>
      <c r="E253" s="12">
        <v>2004</v>
      </c>
      <c r="F253" s="12">
        <v>1</v>
      </c>
      <c r="G253" s="13">
        <v>3726</v>
      </c>
      <c r="H253" s="13">
        <v>0</v>
      </c>
      <c r="I253" s="13">
        <f t="shared" si="7"/>
        <v>100</v>
      </c>
      <c r="J253" s="13">
        <f t="shared" si="10"/>
        <v>0.621</v>
      </c>
    </row>
    <row r="254" spans="1:10" ht="18" customHeight="1">
      <c r="A254" s="12">
        <v>179</v>
      </c>
      <c r="B254" s="12" t="s">
        <v>561</v>
      </c>
      <c r="C254" s="12" t="s">
        <v>562</v>
      </c>
      <c r="D254" s="62"/>
      <c r="E254" s="12">
        <v>2003</v>
      </c>
      <c r="F254" s="12">
        <v>1</v>
      </c>
      <c r="G254" s="13">
        <v>9217</v>
      </c>
      <c r="H254" s="13">
        <v>0</v>
      </c>
      <c r="I254" s="13">
        <f t="shared" si="7"/>
        <v>100</v>
      </c>
      <c r="J254" s="13">
        <f t="shared" si="10"/>
        <v>1.5361666666666667</v>
      </c>
    </row>
    <row r="255" spans="1:10" ht="23.25" customHeight="1">
      <c r="A255" s="12">
        <v>180</v>
      </c>
      <c r="B255" s="12" t="s">
        <v>563</v>
      </c>
      <c r="C255" s="12" t="s">
        <v>564</v>
      </c>
      <c r="D255" s="62"/>
      <c r="E255" s="12">
        <v>2004</v>
      </c>
      <c r="F255" s="12">
        <v>1</v>
      </c>
      <c r="G255" s="13">
        <v>1193</v>
      </c>
      <c r="H255" s="13">
        <v>0</v>
      </c>
      <c r="I255" s="13">
        <f t="shared" si="7"/>
        <v>100</v>
      </c>
      <c r="J255" s="13">
        <f t="shared" si="10"/>
        <v>0.19883333333333333</v>
      </c>
    </row>
    <row r="256" spans="1:10" ht="31.5" customHeight="1">
      <c r="A256" s="12">
        <v>181</v>
      </c>
      <c r="B256" s="12" t="s">
        <v>565</v>
      </c>
      <c r="C256" s="12" t="s">
        <v>566</v>
      </c>
      <c r="D256" s="62"/>
      <c r="E256" s="17">
        <v>2004</v>
      </c>
      <c r="F256" s="12">
        <v>1</v>
      </c>
      <c r="G256" s="13">
        <v>285504</v>
      </c>
      <c r="H256" s="13">
        <v>0</v>
      </c>
      <c r="I256" s="13">
        <f t="shared" si="7"/>
        <v>100</v>
      </c>
      <c r="J256" s="13">
        <f t="shared" si="10"/>
        <v>47.584</v>
      </c>
    </row>
    <row r="257" spans="1:10" ht="81" customHeight="1">
      <c r="A257" s="12">
        <v>182</v>
      </c>
      <c r="B257" s="12" t="s">
        <v>567</v>
      </c>
      <c r="C257" s="12" t="s">
        <v>568</v>
      </c>
      <c r="D257" s="62"/>
      <c r="E257" s="17">
        <v>2000</v>
      </c>
      <c r="F257" s="12">
        <v>1</v>
      </c>
      <c r="G257" s="13">
        <v>20714</v>
      </c>
      <c r="H257" s="13">
        <v>0</v>
      </c>
      <c r="I257" s="13">
        <f t="shared" si="7"/>
        <v>100</v>
      </c>
      <c r="J257" s="13">
        <f t="shared" si="10"/>
        <v>3.4523333333333333</v>
      </c>
    </row>
    <row r="258" spans="1:10" ht="90" customHeight="1">
      <c r="A258" s="12">
        <v>183</v>
      </c>
      <c r="B258" s="12" t="s">
        <v>569</v>
      </c>
      <c r="C258" s="12" t="s">
        <v>570</v>
      </c>
      <c r="D258" s="62"/>
      <c r="E258" s="17">
        <v>2005</v>
      </c>
      <c r="F258" s="12">
        <v>1</v>
      </c>
      <c r="G258" s="13">
        <v>20714</v>
      </c>
      <c r="H258" s="13">
        <v>0</v>
      </c>
      <c r="I258" s="13">
        <f t="shared" si="7"/>
        <v>100</v>
      </c>
      <c r="J258" s="13">
        <f t="shared" si="10"/>
        <v>3.4523333333333333</v>
      </c>
    </row>
    <row r="259" spans="1:10" ht="16.5" customHeight="1">
      <c r="A259" s="12">
        <v>184</v>
      </c>
      <c r="B259" s="12" t="s">
        <v>571</v>
      </c>
      <c r="C259" s="12" t="s">
        <v>572</v>
      </c>
      <c r="D259" s="62" t="s">
        <v>59</v>
      </c>
      <c r="E259" s="12">
        <v>2002</v>
      </c>
      <c r="F259" s="12">
        <v>1</v>
      </c>
      <c r="G259" s="13">
        <v>14691</v>
      </c>
      <c r="H259" s="65">
        <v>0</v>
      </c>
      <c r="I259" s="13">
        <f t="shared" si="7"/>
        <v>100</v>
      </c>
      <c r="J259" s="13">
        <f t="shared" si="10"/>
        <v>2.4485</v>
      </c>
    </row>
    <row r="260" spans="1:10" ht="29.25" customHeight="1">
      <c r="A260" s="12">
        <v>185</v>
      </c>
      <c r="B260" s="12" t="s">
        <v>573</v>
      </c>
      <c r="C260" s="12" t="s">
        <v>574</v>
      </c>
      <c r="D260" s="64"/>
      <c r="E260" s="18">
        <v>1968</v>
      </c>
      <c r="F260" s="66">
        <v>4</v>
      </c>
      <c r="G260" s="19">
        <v>51320</v>
      </c>
      <c r="H260" s="19">
        <v>0</v>
      </c>
      <c r="I260" s="13">
        <f t="shared" si="7"/>
        <v>100</v>
      </c>
      <c r="J260" s="13">
        <f t="shared" si="10"/>
        <v>8.553333333333335</v>
      </c>
    </row>
    <row r="261" spans="1:10" ht="41.25" customHeight="1">
      <c r="A261" s="20">
        <v>186</v>
      </c>
      <c r="B261" s="20" t="s">
        <v>575</v>
      </c>
      <c r="C261" s="20" t="s">
        <v>576</v>
      </c>
      <c r="D261" s="67" t="s">
        <v>577</v>
      </c>
      <c r="E261" s="20">
        <v>2007</v>
      </c>
      <c r="F261" s="20">
        <v>5</v>
      </c>
      <c r="G261" s="20">
        <v>226694.91</v>
      </c>
      <c r="H261" s="20">
        <v>136018</v>
      </c>
      <c r="I261" s="68">
        <v>41</v>
      </c>
      <c r="J261" s="69">
        <f>SUM(G261*6/100*0.1/12)</f>
        <v>113.34745500000001</v>
      </c>
    </row>
    <row r="262" spans="1:10" ht="26.25" customHeight="1">
      <c r="A262" s="20">
        <v>187</v>
      </c>
      <c r="B262" s="20" t="s">
        <v>578</v>
      </c>
      <c r="C262" s="20" t="s">
        <v>579</v>
      </c>
      <c r="D262" s="67" t="s">
        <v>580</v>
      </c>
      <c r="E262" s="20">
        <v>2006</v>
      </c>
      <c r="F262" s="20">
        <v>1</v>
      </c>
      <c r="G262" s="20">
        <v>12050</v>
      </c>
      <c r="H262" s="20">
        <v>0</v>
      </c>
      <c r="I262" s="20">
        <f aca="true" t="shared" si="11" ref="I262:I280">SUM(100-(H262*100/G262))</f>
        <v>100</v>
      </c>
      <c r="J262" s="69">
        <f>SUM(G262*2/100*0.1/12)</f>
        <v>2.0083333333333333</v>
      </c>
    </row>
    <row r="263" spans="1:10" ht="25.5" customHeight="1">
      <c r="A263" s="20">
        <v>188</v>
      </c>
      <c r="B263" s="20" t="s">
        <v>581</v>
      </c>
      <c r="C263" s="20" t="s">
        <v>582</v>
      </c>
      <c r="D263" s="67" t="s">
        <v>583</v>
      </c>
      <c r="E263" s="70">
        <v>2007</v>
      </c>
      <c r="F263" s="20">
        <v>2</v>
      </c>
      <c r="G263" s="20">
        <v>126230</v>
      </c>
      <c r="H263" s="20">
        <v>75738</v>
      </c>
      <c r="I263" s="20">
        <f t="shared" si="11"/>
        <v>40</v>
      </c>
      <c r="J263" s="69">
        <f>SUM(G263*8/100*0.1/12)</f>
        <v>84.15333333333334</v>
      </c>
    </row>
    <row r="264" spans="1:10" ht="24" customHeight="1">
      <c r="A264" s="20">
        <v>189</v>
      </c>
      <c r="B264" s="20" t="s">
        <v>584</v>
      </c>
      <c r="C264" s="20" t="s">
        <v>585</v>
      </c>
      <c r="D264" s="67" t="s">
        <v>586</v>
      </c>
      <c r="E264" s="70">
        <v>2007</v>
      </c>
      <c r="F264" s="20">
        <v>1</v>
      </c>
      <c r="G264" s="20">
        <v>63115</v>
      </c>
      <c r="H264" s="20">
        <v>37871</v>
      </c>
      <c r="I264" s="68">
        <f t="shared" si="11"/>
        <v>39.996831181177214</v>
      </c>
      <c r="J264" s="69">
        <f aca="true" t="shared" si="12" ref="J264:J275">SUM(G264*8/100*0.1/12)</f>
        <v>42.07666666666667</v>
      </c>
    </row>
    <row r="265" spans="1:10" ht="21" customHeight="1">
      <c r="A265" s="20">
        <v>190</v>
      </c>
      <c r="B265" s="20" t="s">
        <v>587</v>
      </c>
      <c r="C265" s="20" t="s">
        <v>588</v>
      </c>
      <c r="D265" s="67" t="s">
        <v>589</v>
      </c>
      <c r="E265" s="70">
        <v>2007</v>
      </c>
      <c r="F265" s="20">
        <v>1</v>
      </c>
      <c r="G265" s="20">
        <v>35000</v>
      </c>
      <c r="H265" s="20">
        <v>21000</v>
      </c>
      <c r="I265" s="68">
        <f t="shared" si="11"/>
        <v>40</v>
      </c>
      <c r="J265" s="69">
        <f t="shared" si="12"/>
        <v>23.333333333333332</v>
      </c>
    </row>
    <row r="266" spans="1:10" ht="25.5" customHeight="1">
      <c r="A266" s="20">
        <v>191</v>
      </c>
      <c r="B266" s="20" t="s">
        <v>590</v>
      </c>
      <c r="C266" s="20" t="s">
        <v>591</v>
      </c>
      <c r="D266" s="67" t="s">
        <v>592</v>
      </c>
      <c r="E266" s="70">
        <v>2007</v>
      </c>
      <c r="F266" s="20">
        <v>1</v>
      </c>
      <c r="G266" s="20">
        <v>518744</v>
      </c>
      <c r="H266" s="20">
        <v>311248</v>
      </c>
      <c r="I266" s="68">
        <f t="shared" si="11"/>
        <v>39.99969156269759</v>
      </c>
      <c r="J266" s="69">
        <f t="shared" si="12"/>
        <v>345.82933333333335</v>
      </c>
    </row>
    <row r="267" spans="1:10" ht="29.25" customHeight="1">
      <c r="A267" s="20">
        <v>192</v>
      </c>
      <c r="B267" s="20" t="s">
        <v>593</v>
      </c>
      <c r="C267" s="20" t="s">
        <v>594</v>
      </c>
      <c r="D267" s="67" t="s">
        <v>595</v>
      </c>
      <c r="E267" s="70">
        <v>2007</v>
      </c>
      <c r="F267" s="20">
        <v>2</v>
      </c>
      <c r="G267" s="20">
        <v>306587.72</v>
      </c>
      <c r="H267" s="20">
        <v>183955</v>
      </c>
      <c r="I267" s="68">
        <f t="shared" si="11"/>
        <v>39.999227627251344</v>
      </c>
      <c r="J267" s="69">
        <f t="shared" si="12"/>
        <v>204.39181333333332</v>
      </c>
    </row>
    <row r="268" spans="1:10" ht="27.75" customHeight="1">
      <c r="A268" s="20">
        <v>193</v>
      </c>
      <c r="B268" s="20" t="s">
        <v>596</v>
      </c>
      <c r="C268" s="20" t="s">
        <v>597</v>
      </c>
      <c r="D268" s="67" t="s">
        <v>598</v>
      </c>
      <c r="E268" s="70">
        <v>2007</v>
      </c>
      <c r="F268" s="20">
        <v>2</v>
      </c>
      <c r="G268" s="20">
        <v>65707.3</v>
      </c>
      <c r="H268" s="20">
        <v>39427</v>
      </c>
      <c r="I268" s="68">
        <f t="shared" si="11"/>
        <v>39.99601261960239</v>
      </c>
      <c r="J268" s="69">
        <f t="shared" si="12"/>
        <v>43.80486666666667</v>
      </c>
    </row>
    <row r="269" spans="1:10" ht="27" customHeight="1">
      <c r="A269" s="20">
        <v>194</v>
      </c>
      <c r="B269" s="20" t="s">
        <v>599</v>
      </c>
      <c r="C269" s="20" t="s">
        <v>582</v>
      </c>
      <c r="D269" s="67" t="s">
        <v>600</v>
      </c>
      <c r="E269" s="70">
        <v>2007</v>
      </c>
      <c r="F269" s="20">
        <v>1</v>
      </c>
      <c r="G269" s="20">
        <v>85268.24</v>
      </c>
      <c r="H269" s="20">
        <v>51164</v>
      </c>
      <c r="I269" s="68">
        <f t="shared" si="11"/>
        <v>39.996416016092276</v>
      </c>
      <c r="J269" s="69">
        <f t="shared" si="12"/>
        <v>56.84549333333334</v>
      </c>
    </row>
    <row r="270" spans="1:10" ht="27.75" customHeight="1">
      <c r="A270" s="20">
        <v>195</v>
      </c>
      <c r="B270" s="20" t="s">
        <v>601</v>
      </c>
      <c r="C270" s="20" t="s">
        <v>602</v>
      </c>
      <c r="D270" s="67" t="s">
        <v>603</v>
      </c>
      <c r="E270" s="70">
        <v>2007</v>
      </c>
      <c r="F270" s="20">
        <v>1</v>
      </c>
      <c r="G270" s="20">
        <v>85268.24</v>
      </c>
      <c r="H270" s="20">
        <v>51164</v>
      </c>
      <c r="I270" s="68">
        <f t="shared" si="11"/>
        <v>39.996416016092276</v>
      </c>
      <c r="J270" s="69">
        <f t="shared" si="12"/>
        <v>56.84549333333334</v>
      </c>
    </row>
    <row r="271" spans="1:10" ht="28.5" customHeight="1">
      <c r="A271" s="20">
        <v>196</v>
      </c>
      <c r="B271" s="20" t="s">
        <v>604</v>
      </c>
      <c r="C271" s="20" t="s">
        <v>605</v>
      </c>
      <c r="D271" s="67" t="s">
        <v>606</v>
      </c>
      <c r="E271" s="70">
        <v>2007</v>
      </c>
      <c r="F271" s="20">
        <v>1</v>
      </c>
      <c r="G271" s="20">
        <v>26709.25</v>
      </c>
      <c r="H271" s="20">
        <v>16025</v>
      </c>
      <c r="I271" s="68">
        <f t="shared" si="11"/>
        <v>40.00205921169632</v>
      </c>
      <c r="J271" s="69">
        <f t="shared" si="12"/>
        <v>17.806166666666666</v>
      </c>
    </row>
    <row r="272" spans="1:10" ht="39.75" customHeight="1">
      <c r="A272" s="20">
        <v>197</v>
      </c>
      <c r="B272" s="20" t="s">
        <v>607</v>
      </c>
      <c r="C272" s="20" t="s">
        <v>591</v>
      </c>
      <c r="D272" s="67" t="s">
        <v>608</v>
      </c>
      <c r="E272" s="70">
        <v>2007</v>
      </c>
      <c r="F272" s="20">
        <v>1</v>
      </c>
      <c r="G272" s="20">
        <v>23412.69</v>
      </c>
      <c r="H272" s="20">
        <v>14648</v>
      </c>
      <c r="I272" s="68">
        <f t="shared" si="11"/>
        <v>37.43563853619554</v>
      </c>
      <c r="J272" s="69">
        <f t="shared" si="12"/>
        <v>15.60846</v>
      </c>
    </row>
    <row r="273" spans="1:10" ht="39" customHeight="1">
      <c r="A273" s="20">
        <v>198</v>
      </c>
      <c r="B273" s="20" t="s">
        <v>607</v>
      </c>
      <c r="C273" s="20" t="s">
        <v>609</v>
      </c>
      <c r="D273" s="67" t="s">
        <v>610</v>
      </c>
      <c r="E273" s="20">
        <v>2007</v>
      </c>
      <c r="F273" s="20">
        <v>2</v>
      </c>
      <c r="G273" s="20">
        <v>46825.39</v>
      </c>
      <c r="H273" s="20">
        <v>28097</v>
      </c>
      <c r="I273" s="68">
        <f t="shared" si="11"/>
        <v>39.99622854182314</v>
      </c>
      <c r="J273" s="69">
        <f>SUM(G273*8/100*0.1/12)</f>
        <v>31.216926666666666</v>
      </c>
    </row>
    <row r="274" spans="1:10" ht="27.75" customHeight="1">
      <c r="A274" s="20">
        <v>199</v>
      </c>
      <c r="B274" s="20" t="s">
        <v>604</v>
      </c>
      <c r="C274" s="20" t="s">
        <v>591</v>
      </c>
      <c r="D274" s="67" t="s">
        <v>611</v>
      </c>
      <c r="E274" s="70">
        <v>2007</v>
      </c>
      <c r="F274" s="20">
        <v>1</v>
      </c>
      <c r="G274" s="20">
        <v>20509.71</v>
      </c>
      <c r="H274" s="20">
        <v>12305</v>
      </c>
      <c r="I274" s="68">
        <f t="shared" si="11"/>
        <v>40.004027360698906</v>
      </c>
      <c r="J274" s="69">
        <f t="shared" si="12"/>
        <v>13.673139999999998</v>
      </c>
    </row>
    <row r="275" spans="1:10" ht="30" customHeight="1">
      <c r="A275" s="20">
        <v>200</v>
      </c>
      <c r="B275" s="20" t="s">
        <v>604</v>
      </c>
      <c r="C275" s="20" t="s">
        <v>612</v>
      </c>
      <c r="D275" s="67" t="s">
        <v>613</v>
      </c>
      <c r="E275" s="70">
        <v>2007</v>
      </c>
      <c r="F275" s="20">
        <v>2</v>
      </c>
      <c r="G275" s="20">
        <v>41019.42</v>
      </c>
      <c r="H275" s="20">
        <v>24611</v>
      </c>
      <c r="I275" s="68">
        <f t="shared" si="11"/>
        <v>40.001589491026444</v>
      </c>
      <c r="J275" s="69">
        <f t="shared" si="12"/>
        <v>27.346279999999997</v>
      </c>
    </row>
    <row r="276" spans="1:10" ht="26.25" customHeight="1">
      <c r="A276" s="20">
        <v>201</v>
      </c>
      <c r="B276" s="20" t="s">
        <v>614</v>
      </c>
      <c r="C276" s="20" t="s">
        <v>615</v>
      </c>
      <c r="D276" s="67" t="s">
        <v>616</v>
      </c>
      <c r="E276" s="70">
        <v>2007</v>
      </c>
      <c r="F276" s="20">
        <v>1</v>
      </c>
      <c r="G276" s="20">
        <v>10020</v>
      </c>
      <c r="H276" s="13">
        <v>0</v>
      </c>
      <c r="I276" s="68">
        <f t="shared" si="11"/>
        <v>100</v>
      </c>
      <c r="J276" s="69">
        <f>SUM(G276*2/100*0.1/12)</f>
        <v>1.6700000000000002</v>
      </c>
    </row>
    <row r="277" spans="1:10" ht="27" customHeight="1">
      <c r="A277" s="20">
        <v>202</v>
      </c>
      <c r="B277" s="20" t="s">
        <v>617</v>
      </c>
      <c r="C277" s="20" t="s">
        <v>618</v>
      </c>
      <c r="D277" s="67" t="s">
        <v>619</v>
      </c>
      <c r="E277" s="70">
        <v>39269</v>
      </c>
      <c r="F277" s="20">
        <v>1</v>
      </c>
      <c r="G277" s="20">
        <v>43107.4</v>
      </c>
      <c r="H277" s="13">
        <v>0</v>
      </c>
      <c r="I277" s="68">
        <f t="shared" si="11"/>
        <v>100</v>
      </c>
      <c r="J277" s="69">
        <f>SUM(G277*2/100*0.1/12)</f>
        <v>7.184566666666668</v>
      </c>
    </row>
    <row r="278" spans="1:10" ht="26.25" customHeight="1">
      <c r="A278" s="20">
        <v>203</v>
      </c>
      <c r="B278" s="20" t="s">
        <v>362</v>
      </c>
      <c r="C278" s="20" t="s">
        <v>620</v>
      </c>
      <c r="D278" s="67" t="s">
        <v>621</v>
      </c>
      <c r="E278" s="70">
        <v>2007</v>
      </c>
      <c r="F278" s="20">
        <v>2</v>
      </c>
      <c r="G278" s="20">
        <v>22033.9</v>
      </c>
      <c r="H278" s="13">
        <v>0</v>
      </c>
      <c r="I278" s="68">
        <f t="shared" si="11"/>
        <v>100</v>
      </c>
      <c r="J278" s="69">
        <f>SUM(G278*2/100*0.1/12)</f>
        <v>3.672316666666667</v>
      </c>
    </row>
    <row r="279" spans="1:10" ht="38.25" customHeight="1">
      <c r="A279" s="20">
        <v>204</v>
      </c>
      <c r="B279" s="20" t="s">
        <v>622</v>
      </c>
      <c r="C279" s="20" t="s">
        <v>623</v>
      </c>
      <c r="D279" s="67" t="s">
        <v>624</v>
      </c>
      <c r="E279" s="70">
        <v>2007</v>
      </c>
      <c r="F279" s="20">
        <v>1</v>
      </c>
      <c r="G279" s="20">
        <v>14000</v>
      </c>
      <c r="H279" s="13">
        <v>0</v>
      </c>
      <c r="I279" s="68">
        <f t="shared" si="11"/>
        <v>100</v>
      </c>
      <c r="J279" s="69">
        <f>SUM(G279*2/100*0.1/12)</f>
        <v>2.3333333333333335</v>
      </c>
    </row>
    <row r="280" spans="1:10" ht="31.5" customHeight="1">
      <c r="A280" s="20">
        <v>205</v>
      </c>
      <c r="B280" s="20" t="s">
        <v>625</v>
      </c>
      <c r="C280" s="20" t="s">
        <v>626</v>
      </c>
      <c r="D280" s="67" t="s">
        <v>627</v>
      </c>
      <c r="E280" s="70">
        <v>2007</v>
      </c>
      <c r="F280" s="20">
        <v>1</v>
      </c>
      <c r="G280" s="20">
        <v>758284</v>
      </c>
      <c r="H280" s="20">
        <v>454972</v>
      </c>
      <c r="I280" s="68">
        <f t="shared" si="11"/>
        <v>39.999788997262236</v>
      </c>
      <c r="J280" s="69">
        <f>SUM(G280*8/100*0.1/12)</f>
        <v>505.52266666666674</v>
      </c>
    </row>
    <row r="281" spans="1:10" ht="12.75">
      <c r="A281" s="20">
        <v>206</v>
      </c>
      <c r="B281" s="20" t="s">
        <v>628</v>
      </c>
      <c r="C281" s="20" t="s">
        <v>629</v>
      </c>
      <c r="D281" s="67" t="s">
        <v>630</v>
      </c>
      <c r="E281" s="20">
        <v>2007</v>
      </c>
      <c r="F281" s="20">
        <v>1</v>
      </c>
      <c r="G281" s="20">
        <v>41107.99</v>
      </c>
      <c r="H281" s="13">
        <v>0</v>
      </c>
      <c r="I281" s="13">
        <v>100</v>
      </c>
      <c r="J281" s="69">
        <f>SUM(G281*2/100*0.1/12)</f>
        <v>6.851331666666667</v>
      </c>
    </row>
    <row r="282" spans="1:10" ht="12.75">
      <c r="A282" s="20">
        <v>207</v>
      </c>
      <c r="B282" s="20" t="s">
        <v>631</v>
      </c>
      <c r="C282" s="20" t="s">
        <v>629</v>
      </c>
      <c r="D282" s="67" t="s">
        <v>632</v>
      </c>
      <c r="E282" s="20">
        <v>2007</v>
      </c>
      <c r="F282" s="20">
        <v>1</v>
      </c>
      <c r="G282" s="20">
        <v>37101.69</v>
      </c>
      <c r="H282" s="13">
        <v>0</v>
      </c>
      <c r="I282" s="13">
        <v>100</v>
      </c>
      <c r="J282" s="69">
        <f>SUM(G282*2/100*0.1/12)</f>
        <v>6.1836150000000005</v>
      </c>
    </row>
    <row r="283" spans="1:10" ht="27" customHeight="1" thickBot="1">
      <c r="A283" s="71">
        <v>208</v>
      </c>
      <c r="B283" s="71" t="s">
        <v>633</v>
      </c>
      <c r="C283" s="71" t="s">
        <v>629</v>
      </c>
      <c r="D283" s="67" t="s">
        <v>634</v>
      </c>
      <c r="E283" s="71">
        <v>2007</v>
      </c>
      <c r="F283" s="71">
        <v>1</v>
      </c>
      <c r="G283" s="71">
        <v>14364.41</v>
      </c>
      <c r="H283" s="13">
        <v>0</v>
      </c>
      <c r="I283" s="13">
        <v>100</v>
      </c>
      <c r="J283" s="69">
        <f>SUM(G283*2/100*0.1/12)</f>
        <v>2.3940683333333337</v>
      </c>
    </row>
    <row r="284" spans="1:10" ht="13.5" thickBot="1">
      <c r="A284" s="22" t="s">
        <v>59</v>
      </c>
      <c r="B284" s="72" t="s">
        <v>60</v>
      </c>
      <c r="C284" s="73" t="s">
        <v>635</v>
      </c>
      <c r="D284" s="22"/>
      <c r="E284" s="74" t="s">
        <v>59</v>
      </c>
      <c r="F284" s="72">
        <f>SUM(F106:F283)</f>
        <v>327</v>
      </c>
      <c r="G284" s="24">
        <f>SUM(G76:G283)</f>
        <v>51505187.14000002</v>
      </c>
      <c r="H284" s="24">
        <f>SUM(H76:H283)</f>
        <v>2281578</v>
      </c>
      <c r="I284" s="24"/>
      <c r="J284" s="26">
        <f>SUM(J76:J283)</f>
        <v>10214.972430000003</v>
      </c>
    </row>
    <row r="285" spans="1:10" ht="13.5" thickBot="1">
      <c r="A285" s="27"/>
      <c r="B285" s="96" t="s">
        <v>636</v>
      </c>
      <c r="C285" s="97"/>
      <c r="D285" s="98"/>
      <c r="E285" s="27"/>
      <c r="F285" s="75"/>
      <c r="G285" s="29"/>
      <c r="H285" s="76"/>
      <c r="I285" s="76"/>
      <c r="J285" s="76"/>
    </row>
    <row r="286" spans="1:10" ht="26.25" thickBot="1">
      <c r="A286" s="18">
        <v>1</v>
      </c>
      <c r="B286" s="77" t="s">
        <v>637</v>
      </c>
      <c r="C286" s="77"/>
      <c r="D286" s="78" t="s">
        <v>638</v>
      </c>
      <c r="E286" s="77">
        <v>2001</v>
      </c>
      <c r="F286" s="77">
        <v>1</v>
      </c>
      <c r="G286" s="79">
        <v>2773.68</v>
      </c>
      <c r="H286" s="79">
        <v>0</v>
      </c>
      <c r="I286" s="79">
        <v>100</v>
      </c>
      <c r="J286" s="79">
        <f>SUM(G286*2/100*0.1/12)</f>
        <v>0.46228</v>
      </c>
    </row>
    <row r="287" spans="1:10" ht="12.75">
      <c r="A287" s="80" t="s">
        <v>59</v>
      </c>
      <c r="B287" s="81" t="s">
        <v>60</v>
      </c>
      <c r="C287" s="81" t="s">
        <v>59</v>
      </c>
      <c r="D287" s="82"/>
      <c r="E287" s="82"/>
      <c r="F287" s="81">
        <f>SUM(F286:F286)</f>
        <v>1</v>
      </c>
      <c r="G287" s="83">
        <f>SUM(G286:G286)</f>
        <v>2773.68</v>
      </c>
      <c r="H287" s="83">
        <f>SUM(H286)</f>
        <v>0</v>
      </c>
      <c r="I287" s="83"/>
      <c r="J287" s="83">
        <f>SUM(J286)</f>
        <v>0.46228</v>
      </c>
    </row>
    <row r="288" spans="1:10" ht="15">
      <c r="A288" s="84"/>
      <c r="B288" s="85" t="s">
        <v>639</v>
      </c>
      <c r="C288" s="86"/>
      <c r="D288" s="86"/>
      <c r="E288" s="86"/>
      <c r="F288" s="86"/>
      <c r="G288" s="87">
        <f>SUM(G287+G284+F72+F33)</f>
        <v>162138733.84000003</v>
      </c>
      <c r="H288" s="88">
        <f>SUM(H287+H284+G72+G33)</f>
        <v>32276824.774</v>
      </c>
      <c r="I288" s="10"/>
      <c r="J288" s="89">
        <f>SUM(J287+J284+I72+I33)</f>
        <v>40334.753937</v>
      </c>
    </row>
  </sheetData>
  <sheetProtection/>
  <mergeCells count="4">
    <mergeCell ref="H1:I3"/>
    <mergeCell ref="B3:G3"/>
    <mergeCell ref="B74:C74"/>
    <mergeCell ref="B285:D28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2011-08-22T23:42:14Z</cp:lastPrinted>
  <dcterms:created xsi:type="dcterms:W3CDTF">2011-08-16T05:26:55Z</dcterms:created>
  <dcterms:modified xsi:type="dcterms:W3CDTF">2011-08-23T01:58:49Z</dcterms:modified>
  <cp:category/>
  <cp:version/>
  <cp:contentType/>
  <cp:contentStatus/>
</cp:coreProperties>
</file>