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<sst xmlns="http://schemas.openxmlformats.org/spreadsheetml/2006/main" count="303" uniqueCount="223">
  <si>
    <t>Приложение № 1 к договору аренды по водоснабжению</t>
  </si>
  <si>
    <t>Перечень  имущества Нижнеудинского муниципального образования, по осуществлению деятельности по водоснабжению, передаваемых в аренду по состоянию на 01.08.2011 года</t>
  </si>
  <si>
    <t>Название объекта</t>
  </si>
  <si>
    <t>адрес местоположения</t>
  </si>
  <si>
    <t>Характеристика объекта (мощность, кол-во ед, км. и т.д.</t>
  </si>
  <si>
    <t>Год постройки</t>
  </si>
  <si>
    <t>Балансовая стоимость, руб.</t>
  </si>
  <si>
    <t>Остаточная стоимость, руб. на 01.08.2011 г.</t>
  </si>
  <si>
    <t>Износ %</t>
  </si>
  <si>
    <t>Начальная ставка ежемесячн. арендной платы, руб.</t>
  </si>
  <si>
    <t>объекты недвижимости</t>
  </si>
  <si>
    <t>Станция насосная береговая первого подъема водозабора</t>
  </si>
  <si>
    <t>г.Нижнеудинск пер.Победы ,3А</t>
  </si>
  <si>
    <t>157м2</t>
  </si>
  <si>
    <t>итого:</t>
  </si>
  <si>
    <t>инженерные сооружения</t>
  </si>
  <si>
    <t xml:space="preserve">Емкость для воды </t>
  </si>
  <si>
    <t>ЗИЗКТ</t>
  </si>
  <si>
    <t>Насосная станция</t>
  </si>
  <si>
    <t>Пушкина, 35</t>
  </si>
  <si>
    <t>Насосная станция 2-го подъема</t>
  </si>
  <si>
    <t>СМП-175</t>
  </si>
  <si>
    <t>Ограждение</t>
  </si>
  <si>
    <t>Водоснабжение, подъем воды</t>
  </si>
  <si>
    <t>Подземный водозабор</t>
  </si>
  <si>
    <t>Экспериментальная, 35</t>
  </si>
  <si>
    <t>Артезианская скважина</t>
  </si>
  <si>
    <t>ул.Дорожная, 9</t>
  </si>
  <si>
    <t>Артезианская скважина 1,2,3</t>
  </si>
  <si>
    <t>Восточный переезд, 18</t>
  </si>
  <si>
    <t>Водонапорная башня</t>
  </si>
  <si>
    <t>ул.Октябрьская, 1</t>
  </si>
  <si>
    <t>М. Нагорная, 1 (ше-инт №5)</t>
  </si>
  <si>
    <t>Водонасосная станция</t>
  </si>
  <si>
    <t>ул. Знаменская, р-н д. 95</t>
  </si>
  <si>
    <t>Водозаборные будки</t>
  </si>
  <si>
    <t>ул. Фабричная, 16;       ул.Байкальская, 33;     ул.Победы, 5;            ул.Союзная 1; ул.Водопроводная,4;        ул.Победы, 22</t>
  </si>
  <si>
    <t>Вспомогательное помещение</t>
  </si>
  <si>
    <t>сл.ф-ка</t>
  </si>
  <si>
    <t>Резервуар для воды</t>
  </si>
  <si>
    <t>установлен на артезианской сважине п. Свердловский</t>
  </si>
  <si>
    <t>560 м3</t>
  </si>
  <si>
    <t>Артезианская скважина (диаметр 200 мм)</t>
  </si>
  <si>
    <t>Свердловский</t>
  </si>
  <si>
    <t>120 м</t>
  </si>
  <si>
    <t>Водоразборная колонка</t>
  </si>
  <si>
    <t>пер. Путейский</t>
  </si>
  <si>
    <t>Городской водозабор пер. Победы, 3А</t>
  </si>
  <si>
    <t>3 шт.</t>
  </si>
  <si>
    <t>Водопровод</t>
  </si>
  <si>
    <t>ПМК-171</t>
  </si>
  <si>
    <t>г.Нижнеудинск пер. Безымянный (узловая больница)</t>
  </si>
  <si>
    <t>объем -50 куб.м</t>
  </si>
  <si>
    <t xml:space="preserve">Водопроводные сети, включая пожарные гидранты  ПГ-9, 10, 11, 12, 13, </t>
  </si>
  <si>
    <t>г.Нижнеудинск пер. Безымянный до ул. Знаменской</t>
  </si>
  <si>
    <t>0.815 км</t>
  </si>
  <si>
    <t>Насосная станция второго подъема  ( два отдельно стоящих здания- кирпичное и деревянное)</t>
  </si>
  <si>
    <t>г.Нижнеудинск пер. Безымянный</t>
  </si>
  <si>
    <t>мощность 100куб.м в час</t>
  </si>
  <si>
    <t>Водопроводные сети</t>
  </si>
  <si>
    <t>г.Нижнеудинск  от ул. Петина по пер. Безымянному до ул.2 Знаменская</t>
  </si>
  <si>
    <t>0.325 км</t>
  </si>
  <si>
    <t>г. Нижнеудинск от станции второго подъема по пер. Безымянному до ул. 2 Знаменская</t>
  </si>
  <si>
    <t>0.250 км</t>
  </si>
  <si>
    <t>Водопроводные сети, включая пожарные гидранты ПГ- 3, 4, 5, 6, 7, 8, 14,15, 16, 17, 18.</t>
  </si>
  <si>
    <t>г.Нижнеудинск  от пер. Безымянного по ул. 6 Пятилетки до школы № 48, от школы № 48 до ул. Южная, от ул. Южная  до пер.Безымянного</t>
  </si>
  <si>
    <t>3.100 км</t>
  </si>
  <si>
    <t xml:space="preserve">г.Нижнеудинск по ул. Южная до  д/сада № 172 </t>
  </si>
  <si>
    <t>0.140 км</t>
  </si>
  <si>
    <t>Водопроводные сети, включая пожарный гидрант ПГ-27,28.</t>
  </si>
  <si>
    <t>г.Нижнеудинск  от ул. Кржижановского по  ул.Знаменская до дома № 61</t>
  </si>
  <si>
    <t>0.900 км</t>
  </si>
  <si>
    <t>Водопроводные сети, включая пожарные гидранты ПГ-19, 20, 21</t>
  </si>
  <si>
    <t>г. Нижнеудинск от ул. Кржижановского по ул.Петина до пер. Безымянного</t>
  </si>
  <si>
    <t>0.475 км</t>
  </si>
  <si>
    <t>Водопроводные сети, включая пожарный гидрант ПГ-29</t>
  </si>
  <si>
    <t>г.Нижнеудинск от ул.Кржижановского по ул. Калинина до дома № 128</t>
  </si>
  <si>
    <t>0.435 км</t>
  </si>
  <si>
    <t>Водопроводные сети, включая пожарные гидранты ПГ-30, 31.</t>
  </si>
  <si>
    <t>г.Нижнеудинск от ул.Знаменской по ул. Кржижановского до перекрестка с  улицей Калинина</t>
  </si>
  <si>
    <t>0.465 км</t>
  </si>
  <si>
    <t>г.Нижнеудинск от ул.Петина по ул. И ндустриальная до ул.Знаменская</t>
  </si>
  <si>
    <t>0.275 км</t>
  </si>
  <si>
    <t>Водопроводные сети,  включая пожарные гидранты ПГ-22, 24, 25</t>
  </si>
  <si>
    <t>г.Нижнеудинск от ул. Калинина по ул. Индустриальная до дома № 20</t>
  </si>
  <si>
    <t xml:space="preserve">0.305 км </t>
  </si>
  <si>
    <t xml:space="preserve">г.Нижнеудинск ул. Степная </t>
  </si>
  <si>
    <t>0.535 км</t>
  </si>
  <si>
    <t>г.Нижнеудинск ул.2 Знаменская от э/ко ельной № 4 до НГЧ</t>
  </si>
  <si>
    <t>0.720 км</t>
  </si>
  <si>
    <t>г.Нижнеудинск от котельной по ул.Экспериментальная до дома  № 15 по ул.</t>
  </si>
  <si>
    <t>0.150 км</t>
  </si>
  <si>
    <t>Водопроводные сети, включая пожарный гидрант ПГ-32</t>
  </si>
  <si>
    <t xml:space="preserve">г.Нижнеудинск, ул. Восточный переезд  </t>
  </si>
  <si>
    <t>0.760 км</t>
  </si>
  <si>
    <t>Водопроводные сети, включая пожарные гидранты ПГ-73, 74, 75</t>
  </si>
  <si>
    <t>г. Нижнеудинск от ул.  Водопроводная по ул. Аллейная до здания № 19</t>
  </si>
  <si>
    <t>0.245 км</t>
  </si>
  <si>
    <t>г.Нижнеудинск от территории локомотивного депо по ул.Краснопролетарская до дома № 35</t>
  </si>
  <si>
    <t>0.610 км</t>
  </si>
  <si>
    <t>Водопроводные сети, включая пожарные гидранты ПГ- 34,35,36,37,38, 39, 41</t>
  </si>
  <si>
    <t>г.Нижнеудинск от ул.Ленина по ул. Масловского до ул.Зеленая</t>
  </si>
  <si>
    <t>2.435 км</t>
  </si>
  <si>
    <t>г.Нижнеудинск ул.2 Пролетарская, д. 4</t>
  </si>
  <si>
    <t>0.050 км</t>
  </si>
  <si>
    <t>Водопроводные сети, включая пожарный гидрант ПГ-43</t>
  </si>
  <si>
    <t>г.Нижнеудинск ул.4 Пролетарская от  от дома № 17 до дома № 24 по ул. 2 Пролетарская</t>
  </si>
  <si>
    <t>0.240 км</t>
  </si>
  <si>
    <t>г.Нижнеудинск ул.Зеленая, пер.Парковый</t>
  </si>
  <si>
    <t>1.590 км</t>
  </si>
  <si>
    <t>Водопроводные сети, включая пожарный гидрант ПГ-46</t>
  </si>
  <si>
    <t>г.Нижнеудинск от  ул.М.Горького по ул.Лермонтова до пер.Красного с ответвлением на ул.Кирова, 2 , Некрасова, 3</t>
  </si>
  <si>
    <t>0.570 км</t>
  </si>
  <si>
    <t>г.Нижнеудинск от пер.Красного по ул.Краснопарти занской до ул.Красной</t>
  </si>
  <si>
    <t>0.105 км</t>
  </si>
  <si>
    <t>Водопроводные сети, включая пожарный гидрант ПГ-50</t>
  </si>
  <si>
    <t xml:space="preserve">г.Нижнеудинск от ул. Краснопартизанской по ул.Красная до ул.Гоголя с ответвлением на ул.Некрасова,2,8 </t>
  </si>
  <si>
    <t>0.375 км</t>
  </si>
  <si>
    <t>Водопроводные сети, включая пожарные гидранты ПГ-47, 48, 49, 51, 52.</t>
  </si>
  <si>
    <t xml:space="preserve">г.Нижнеудинск от ул.Лермонтова по ул.М.Горького до ул.Гоголя с ответвлением на ул.Болотная, 1 </t>
  </si>
  <si>
    <t>0.400 км</t>
  </si>
  <si>
    <t>Водопроводные сети, включая пожарный гидрант ПГ-44</t>
  </si>
  <si>
    <t>г.Нижнеудинск от ул.Кашика по ул.Ленина до ул.Масловского с ответвлениями на ул.Лермонтова, 33 , Краснопарти занскую, 68, Пушкина, 18 и 20</t>
  </si>
  <si>
    <t>1.435 км</t>
  </si>
  <si>
    <t>г.Нижнеудинск от ул.Гоголя по пер.Уватскому,  до ул.Кашика с ответвлением до ул.Новой,15,17</t>
  </si>
  <si>
    <t>0.210 км</t>
  </si>
  <si>
    <t>Водопроводные сети, включая пожарные гидранты ПГ-45, 53, 54, 55, 59, 60, 61.</t>
  </si>
  <si>
    <t>г.Нижнеудинск от пер.Уватского по ул.Гоголя</t>
  </si>
  <si>
    <t>1.220 км</t>
  </si>
  <si>
    <t>Водопроводные сети,  включая пожарные гидранты ПГ-56, 62,63, 64.</t>
  </si>
  <si>
    <t>г.Нижнеудинск от ул.М.Горького по ул.Кашика до ул.Комсомольской</t>
  </si>
  <si>
    <t>0.630 км</t>
  </si>
  <si>
    <t>Водопроводные сети, включая пожарный гидрант ПГ-70</t>
  </si>
  <si>
    <t>г.Нижнеудинск ул.Фурманова</t>
  </si>
  <si>
    <t>0.300 км</t>
  </si>
  <si>
    <t>г.Нижнеудинск ул.Энгельса</t>
  </si>
  <si>
    <t>Водопроводные сети, включая пожарные гидранты ПГ-66, 67, 68, 69</t>
  </si>
  <si>
    <t>г.Нижнеудинск от ул.Комсомольской по ул.Октябрьская до ул.Ленина</t>
  </si>
  <si>
    <t>0.450 км</t>
  </si>
  <si>
    <t>г.Нижнеудинск от водозабора по ул.Байкальская</t>
  </si>
  <si>
    <t>г.Нижнеудинск от ул.Октябрьская по ул.Комсомрольская до ул.Гоголя</t>
  </si>
  <si>
    <t>0.380 км</t>
  </si>
  <si>
    <t xml:space="preserve">г.Нижнеудинск от водозабора по ул.Победы, включая пожарный гидрант ПГ-71 </t>
  </si>
  <si>
    <t>0.650 км</t>
  </si>
  <si>
    <t xml:space="preserve">г.Нижнеудинск от водозабора по ул.Димитрова </t>
  </si>
  <si>
    <t>0.510 км</t>
  </si>
  <si>
    <t>г.Нижнеудинск ул.Фабричная</t>
  </si>
  <si>
    <t>0.295 км</t>
  </si>
  <si>
    <t>г.Нижнеудинск от ул.Фабричная  ,17 до  ул.Байкальская,33</t>
  </si>
  <si>
    <t>г. Нижнеудинск от станции насосной береговой первого подъема ( пер. Победы 3 А )   по преулку Победы до ул. Димитрова, от ул.Димитрова по пер.Водопроводный до ул.Чернышевского, от ул.Чернышевского по ул.Водопроводная  до ул. Аллейной</t>
  </si>
  <si>
    <t>2.155 км</t>
  </si>
  <si>
    <t xml:space="preserve">г.Нижнеудинск от ул. Кашика, 102 до ул.Островского,1 </t>
  </si>
  <si>
    <t>г. Нижнеудинск от котельной химлесхоза по ул.Дорожная, Менделеева, Хвойная, Снежная, пер.Пихтовый</t>
  </si>
  <si>
    <t>Водонапорная башня со скважиной</t>
  </si>
  <si>
    <t>г.Нижнеудинск, ул.Гоголя (р-он дома №98)</t>
  </si>
  <si>
    <t>производительность 6,3 куб.м в час</t>
  </si>
  <si>
    <t>г.Нижнеудинск ул.Снежная</t>
  </si>
  <si>
    <t xml:space="preserve">г.Нижнеудинск ул.Гагарина </t>
  </si>
  <si>
    <t>производительность 25 куб.м в час объем- 60 куб.м. 300м.</t>
  </si>
  <si>
    <t>г.Нижнеудинск ул.Гагарина</t>
  </si>
  <si>
    <t>0,65 км</t>
  </si>
  <si>
    <t>Скважина</t>
  </si>
  <si>
    <t>г. Нижнеудинск ул. Транспортная</t>
  </si>
  <si>
    <t>производительность 25 куб.м в час объем- 60 куб.м</t>
  </si>
  <si>
    <t>0,21 км</t>
  </si>
  <si>
    <t>г.Нижнеудинск ул.Маяковского, Льва Толстого, ул. Полевая</t>
  </si>
  <si>
    <t>0,51 км</t>
  </si>
  <si>
    <t>г.Нижнеудинск ТУСМ Полевая 24)</t>
  </si>
  <si>
    <t>г.Нижнеудинск, ул.Советская</t>
  </si>
  <si>
    <t xml:space="preserve">г.Нижнеудинск, ул. Молодости </t>
  </si>
  <si>
    <t>производительность 20 куб.м в час</t>
  </si>
  <si>
    <t>г.Нижнеудинск ул.Пушкина</t>
  </si>
  <si>
    <t>производительность 65 куб.м в час</t>
  </si>
  <si>
    <t>г.Нижнеудинск пер.Парковый</t>
  </si>
  <si>
    <t>г. Нижнеудинск пер. Колхозный</t>
  </si>
  <si>
    <t>производительность 10 куб.м в час</t>
  </si>
  <si>
    <t>г. Нижнеудинск ул. Ленина</t>
  </si>
  <si>
    <t>Водопроводные сети, включая пожарный гидрант ПГ-26.</t>
  </si>
  <si>
    <t>г. Нижнеудинск от насосной станции ул. Экспериментальная, 35 до ул. Индустриальная, 16,18,20,22,24,26, ул. Кржижановского 25,27,31, ЦТП</t>
  </si>
  <si>
    <t>1,96 км</t>
  </si>
  <si>
    <t xml:space="preserve">водопроводные сети </t>
  </si>
  <si>
    <t>г. Нижнеудинск, ул. Просвещения 39Б/31 от водонапорной скважины до КВД, котельной, школы №1, Тубдиспансер</t>
  </si>
  <si>
    <t>глубина 70м протяженность 1,0 км.</t>
  </si>
  <si>
    <t>водопроводная башня с водопроводом</t>
  </si>
  <si>
    <t>г. Нижнеудинск, ул. Восточный переезд 21 от водонапорной башни до котельной к  жилым домам №21 корпус 1,2,3</t>
  </si>
  <si>
    <t>башня - 16м2, водопровод 0,537 км</t>
  </si>
  <si>
    <t>сети водоснабжения</t>
  </si>
  <si>
    <t>г.Нижнеудинск от котельной по ул. Маяковского  к жилому дому №38 и по ул. Космоса к ж.д. №29</t>
  </si>
  <si>
    <t>протяженностью 0,875 км.</t>
  </si>
  <si>
    <t>г. Нижнеудинск, от ул.Дорожная, 3а до ул. Просвещения, 49</t>
  </si>
  <si>
    <t>0,15 км.</t>
  </si>
  <si>
    <t>г. Нижнеудинск, (ул. Российская, пер. Российский, ул. Лазурная, Цветочная, Кедровая, Олимпийская, Магистральная), включая пожарные гидранты ПГ-1,2,</t>
  </si>
  <si>
    <t xml:space="preserve">итого: </t>
  </si>
  <si>
    <t xml:space="preserve">Движимое имущество (машины, оборудование) </t>
  </si>
  <si>
    <t>Миноискатель</t>
  </si>
  <si>
    <t>Насос Д320-50</t>
  </si>
  <si>
    <t>Насос 320-50</t>
  </si>
  <si>
    <t>Насос К 100-65-200</t>
  </si>
  <si>
    <t>Насос К 80-50-200 с э/дв.</t>
  </si>
  <si>
    <t>Насос ЭЦВ 8-16-140</t>
  </si>
  <si>
    <t>Насос ЭЦВ 8-25-100</t>
  </si>
  <si>
    <t>Трансформатор сварочный ТДМ-401</t>
  </si>
  <si>
    <t>Металлоискатель</t>
  </si>
  <si>
    <t>уч-к водоснабж.</t>
  </si>
  <si>
    <t>таль электрическая</t>
  </si>
  <si>
    <t>Ограждение забор</t>
  </si>
  <si>
    <t>Выключатель автоматич.ВА 55-411000А</t>
  </si>
  <si>
    <t>тр.водозабор</t>
  </si>
  <si>
    <t xml:space="preserve">Выключатель автоматич.ВА 53-43 1600А </t>
  </si>
  <si>
    <t>Насос Д-320-50 с эл.дв.55/15600</t>
  </si>
  <si>
    <t>Насос ЭЦВ 6-10-80</t>
  </si>
  <si>
    <t>гор. водозабор</t>
  </si>
  <si>
    <t>Насос ЭЦВ 6-10-110</t>
  </si>
  <si>
    <t>ХЛХ Снежная</t>
  </si>
  <si>
    <t>Насос ЭЦВ 6-16-110</t>
  </si>
  <si>
    <t>колонка Болотная</t>
  </si>
  <si>
    <t>св. район гагарина</t>
  </si>
  <si>
    <t>св. водозабор</t>
  </si>
  <si>
    <t>Насос ЭЦВ 8-25-125</t>
  </si>
  <si>
    <t>Насос ЦМ 400*105 с эл.дв.200/1500</t>
  </si>
  <si>
    <t>трансп. Водозабор</t>
  </si>
  <si>
    <t>Итого: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</si>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</sst>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5">
    <font>
      <sz val="10"/>
      <name val="Arial Cyr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64" fontId="5" fillId="33" borderId="10" xfId="0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0" fontId="5" fillId="0" borderId="10" xfId="52" applyFont="1" applyFill="1" applyBorder="1" applyAlignment="1">
      <alignment vertical="top" wrapText="1"/>
      <protection/>
    </xf>
    <xf numFmtId="0" fontId="5" fillId="0" borderId="10" xfId="52" applyNumberFormat="1" applyFont="1" applyFill="1" applyBorder="1" applyAlignment="1">
      <alignment vertical="top" wrapText="1"/>
      <protection/>
    </xf>
    <xf numFmtId="164" fontId="8" fillId="0" borderId="10" xfId="52" applyNumberFormat="1" applyFont="1" applyFill="1" applyBorder="1" applyAlignment="1">
      <alignment vertical="top" wrapText="1"/>
      <protection/>
    </xf>
    <xf numFmtId="164" fontId="5" fillId="0" borderId="10" xfId="52" applyNumberFormat="1" applyFont="1" applyFill="1" applyBorder="1" applyAlignment="1">
      <alignment vertical="top" wrapText="1"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/>
    </xf>
    <xf numFmtId="164" fontId="9" fillId="0" borderId="1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6">
      <selection activeCell="A1" sqref="A1"/>
    </sheetView>
  </sheetViews>
  <sheetFormatPr defaultColWidth="9.00390625" defaultRowHeight="12.75"/>
  <cols>
    <col min="1" max="1" width="31.00390625" style="0" customWidth="1"/>
    <col min="2" max="2" width="23.875" style="0" customWidth="1"/>
    <col min="5" max="5" width="12.00390625" style="0" customWidth="1"/>
    <col min="6" max="6" width="12.75390625" style="0" customWidth="1"/>
    <col min="7" max="7" width="10.75390625" style="0" customWidth="1"/>
  </cols>
  <sheetData>
    <row r="1" spans="1:8" ht="12.75">
      <c r="A1" s="1"/>
      <c r="B1" s="1"/>
      <c r="C1" s="1"/>
      <c r="D1" s="1"/>
      <c r="E1" s="1"/>
      <c r="F1" s="38" t="s">
        <v>0</v>
      </c>
      <c r="G1" s="38"/>
      <c r="H1" s="38"/>
    </row>
    <row r="2" spans="1:8" ht="12.75">
      <c r="A2" s="1"/>
      <c r="B2" s="1"/>
      <c r="C2" s="1"/>
      <c r="D2" s="1"/>
      <c r="E2" s="1"/>
      <c r="F2" s="38"/>
      <c r="G2" s="38"/>
      <c r="H2" s="38"/>
    </row>
    <row r="3" spans="1:8" ht="12.75">
      <c r="A3" s="1"/>
      <c r="B3" s="1"/>
      <c r="C3" s="1"/>
      <c r="D3" s="1"/>
      <c r="E3" s="1"/>
      <c r="F3" s="38"/>
      <c r="G3" s="38"/>
      <c r="H3" s="38"/>
    </row>
    <row r="4" spans="1:8" ht="27" customHeight="1">
      <c r="A4" s="39" t="s">
        <v>1</v>
      </c>
      <c r="B4" s="39"/>
      <c r="C4" s="39"/>
      <c r="D4" s="39"/>
      <c r="E4" s="39"/>
      <c r="F4" s="39"/>
      <c r="G4" s="39"/>
      <c r="H4" s="2"/>
    </row>
    <row r="5" spans="1:8" ht="8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2.75">
      <c r="A6" s="3" t="s">
        <v>10</v>
      </c>
      <c r="B6" s="3"/>
      <c r="C6" s="3"/>
      <c r="D6" s="3"/>
      <c r="E6" s="3"/>
      <c r="F6" s="3"/>
      <c r="G6" s="3"/>
      <c r="H6" s="3"/>
    </row>
    <row r="7" spans="1:8" ht="24">
      <c r="A7" s="5" t="s">
        <v>11</v>
      </c>
      <c r="B7" s="5" t="s">
        <v>12</v>
      </c>
      <c r="C7" s="5" t="s">
        <v>13</v>
      </c>
      <c r="D7" s="6">
        <v>1984</v>
      </c>
      <c r="E7" s="7">
        <v>2295390.38</v>
      </c>
      <c r="F7" s="7">
        <v>1055879.6</v>
      </c>
      <c r="G7" s="5">
        <v>54</v>
      </c>
      <c r="H7" s="8">
        <v>461.58</v>
      </c>
    </row>
    <row r="8" spans="1:8" ht="12.75">
      <c r="A8" s="9" t="s">
        <v>14</v>
      </c>
      <c r="B8" s="9"/>
      <c r="C8" s="9"/>
      <c r="D8" s="9"/>
      <c r="E8" s="10">
        <v>2295390.38</v>
      </c>
      <c r="F8" s="11">
        <f>SUM(F7)</f>
        <v>1055879.6</v>
      </c>
      <c r="G8" s="9"/>
      <c r="H8" s="12">
        <f>SUM(H7)</f>
        <v>461.58</v>
      </c>
    </row>
    <row r="9" spans="1:8" ht="12.75">
      <c r="A9" s="13" t="s">
        <v>15</v>
      </c>
      <c r="B9" s="14"/>
      <c r="C9" s="14"/>
      <c r="D9" s="14"/>
      <c r="E9" s="14"/>
      <c r="F9" s="14"/>
      <c r="G9" s="14"/>
      <c r="H9" s="15"/>
    </row>
    <row r="10" spans="1:8" ht="12.75">
      <c r="A10" s="16" t="s">
        <v>16</v>
      </c>
      <c r="B10" s="16" t="s">
        <v>17</v>
      </c>
      <c r="C10" s="17"/>
      <c r="D10" s="18">
        <v>1978</v>
      </c>
      <c r="E10" s="16">
        <v>386</v>
      </c>
      <c r="F10" s="16">
        <v>0</v>
      </c>
      <c r="G10" s="17">
        <v>100</v>
      </c>
      <c r="H10" s="19">
        <f>SUM(E10*10/100*0.08*0.1/12)</f>
        <v>0.025733333333333334</v>
      </c>
    </row>
    <row r="11" spans="1:8" ht="12.75">
      <c r="A11" s="16" t="s">
        <v>18</v>
      </c>
      <c r="B11" s="16" t="s">
        <v>19</v>
      </c>
      <c r="C11" s="17"/>
      <c r="D11" s="18">
        <v>1990</v>
      </c>
      <c r="E11" s="16">
        <v>40924.48</v>
      </c>
      <c r="F11" s="16">
        <v>23736.2</v>
      </c>
      <c r="G11" s="17">
        <v>48</v>
      </c>
      <c r="H11" s="19">
        <f aca="true" t="shared" si="0" ref="H11:H24">SUM(E11*10/100*0.08*0.1/12)</f>
        <v>2.728298666666667</v>
      </c>
    </row>
    <row r="12" spans="1:8" ht="12.75">
      <c r="A12" s="16" t="s">
        <v>20</v>
      </c>
      <c r="B12" s="16" t="s">
        <v>21</v>
      </c>
      <c r="C12" s="17"/>
      <c r="D12" s="18">
        <v>1982</v>
      </c>
      <c r="E12" s="16">
        <v>179</v>
      </c>
      <c r="F12" s="16">
        <v>0</v>
      </c>
      <c r="G12" s="17">
        <v>100</v>
      </c>
      <c r="H12" s="19">
        <f t="shared" si="0"/>
        <v>0.011933333333333332</v>
      </c>
    </row>
    <row r="13" spans="1:8" ht="24">
      <c r="A13" s="16" t="s">
        <v>22</v>
      </c>
      <c r="B13" s="16" t="s">
        <v>23</v>
      </c>
      <c r="C13" s="17"/>
      <c r="D13" s="18">
        <v>1998</v>
      </c>
      <c r="E13" s="16">
        <v>74127.36</v>
      </c>
      <c r="F13" s="16">
        <v>0</v>
      </c>
      <c r="G13" s="17">
        <v>100</v>
      </c>
      <c r="H13" s="19">
        <f t="shared" si="0"/>
        <v>4.9418239999999996</v>
      </c>
    </row>
    <row r="14" spans="1:8" ht="12.75">
      <c r="A14" s="16" t="s">
        <v>24</v>
      </c>
      <c r="B14" s="16" t="s">
        <v>25</v>
      </c>
      <c r="C14" s="17"/>
      <c r="D14" s="18">
        <v>2001</v>
      </c>
      <c r="E14" s="16">
        <v>337677.15</v>
      </c>
      <c r="F14" s="16">
        <v>202606.2</v>
      </c>
      <c r="G14" s="17">
        <v>40</v>
      </c>
      <c r="H14" s="19">
        <f>SUM(E14*10/100*0.08*0.1/12)</f>
        <v>22.51181</v>
      </c>
    </row>
    <row r="15" spans="1:8" ht="12.75">
      <c r="A15" s="16" t="s">
        <v>26</v>
      </c>
      <c r="B15" s="16" t="s">
        <v>27</v>
      </c>
      <c r="C15" s="17"/>
      <c r="D15" s="18">
        <v>1990</v>
      </c>
      <c r="E15" s="16">
        <v>170039.28</v>
      </c>
      <c r="F15" s="16">
        <v>27206.2</v>
      </c>
      <c r="G15" s="17">
        <v>84</v>
      </c>
      <c r="H15" s="19">
        <f>SUM(E15*10/100*0.08*0.1/12)</f>
        <v>11.335951999999999</v>
      </c>
    </row>
    <row r="16" spans="1:8" ht="12.75">
      <c r="A16" s="16" t="s">
        <v>28</v>
      </c>
      <c r="B16" s="16" t="s">
        <v>29</v>
      </c>
      <c r="C16" s="17"/>
      <c r="D16" s="18">
        <v>1975</v>
      </c>
      <c r="E16" s="16">
        <v>771</v>
      </c>
      <c r="F16" s="16">
        <v>0</v>
      </c>
      <c r="G16" s="17">
        <v>100</v>
      </c>
      <c r="H16" s="19">
        <f>SUM(E16*10/100*0.08*0.1/12)</f>
        <v>0.0514</v>
      </c>
    </row>
    <row r="17" spans="1:8" ht="12.75">
      <c r="A17" s="16" t="s">
        <v>30</v>
      </c>
      <c r="B17" s="16" t="s">
        <v>31</v>
      </c>
      <c r="C17" s="17"/>
      <c r="D17" s="18">
        <v>1953</v>
      </c>
      <c r="E17" s="16">
        <v>673682.57</v>
      </c>
      <c r="F17" s="16">
        <v>0</v>
      </c>
      <c r="G17" s="17">
        <v>100</v>
      </c>
      <c r="H17" s="19">
        <f t="shared" si="0"/>
        <v>44.91217133333333</v>
      </c>
    </row>
    <row r="18" spans="1:8" ht="12.75">
      <c r="A18" s="16" t="s">
        <v>30</v>
      </c>
      <c r="B18" s="16" t="s">
        <v>32</v>
      </c>
      <c r="C18" s="17"/>
      <c r="D18" s="18">
        <v>1970</v>
      </c>
      <c r="E18" s="16">
        <v>643114.69</v>
      </c>
      <c r="F18" s="16">
        <v>0</v>
      </c>
      <c r="G18" s="17">
        <v>100</v>
      </c>
      <c r="H18" s="19">
        <f t="shared" si="0"/>
        <v>42.87431266666667</v>
      </c>
    </row>
    <row r="19" spans="1:8" ht="12.75">
      <c r="A19" s="16" t="s">
        <v>33</v>
      </c>
      <c r="B19" s="16" t="s">
        <v>34</v>
      </c>
      <c r="C19" s="17"/>
      <c r="D19" s="18">
        <v>1953</v>
      </c>
      <c r="E19" s="16">
        <v>522366.24</v>
      </c>
      <c r="F19" s="16">
        <v>0</v>
      </c>
      <c r="G19" s="17">
        <v>100</v>
      </c>
      <c r="H19" s="19">
        <f t="shared" si="0"/>
        <v>34.82441600000001</v>
      </c>
    </row>
    <row r="20" spans="1:8" ht="72">
      <c r="A20" s="16" t="s">
        <v>35</v>
      </c>
      <c r="B20" s="16" t="s">
        <v>36</v>
      </c>
      <c r="C20" s="16"/>
      <c r="D20" s="18">
        <v>1953</v>
      </c>
      <c r="E20" s="16">
        <v>429900.06</v>
      </c>
      <c r="F20" s="16">
        <v>0</v>
      </c>
      <c r="G20" s="17">
        <v>100</v>
      </c>
      <c r="H20" s="19">
        <f t="shared" si="0"/>
        <v>28.660003999999997</v>
      </c>
    </row>
    <row r="21" spans="1:8" ht="12.75">
      <c r="A21" s="16" t="s">
        <v>37</v>
      </c>
      <c r="B21" s="16" t="s">
        <v>38</v>
      </c>
      <c r="C21" s="16"/>
      <c r="D21" s="18">
        <v>1963</v>
      </c>
      <c r="E21" s="16">
        <v>70801.28</v>
      </c>
      <c r="F21" s="16">
        <v>0</v>
      </c>
      <c r="G21" s="17">
        <v>100</v>
      </c>
      <c r="H21" s="19">
        <f t="shared" si="0"/>
        <v>4.720085333333334</v>
      </c>
    </row>
    <row r="22" spans="1:8" ht="36">
      <c r="A22" s="17" t="s">
        <v>39</v>
      </c>
      <c r="B22" s="17" t="s">
        <v>40</v>
      </c>
      <c r="C22" s="17" t="s">
        <v>41</v>
      </c>
      <c r="D22" s="17">
        <v>2002</v>
      </c>
      <c r="E22" s="16">
        <v>325134</v>
      </c>
      <c r="F22" s="16">
        <v>251978</v>
      </c>
      <c r="G22" s="17">
        <v>23</v>
      </c>
      <c r="H22" s="19">
        <f t="shared" si="0"/>
        <v>21.675600000000003</v>
      </c>
    </row>
    <row r="23" spans="1:8" ht="24">
      <c r="A23" s="17" t="s">
        <v>42</v>
      </c>
      <c r="B23" s="17" t="s">
        <v>43</v>
      </c>
      <c r="C23" s="17" t="s">
        <v>44</v>
      </c>
      <c r="D23" s="17">
        <v>2005</v>
      </c>
      <c r="E23" s="16">
        <v>151130</v>
      </c>
      <c r="F23" s="16">
        <v>114858.8</v>
      </c>
      <c r="G23" s="17">
        <v>24</v>
      </c>
      <c r="H23" s="19">
        <f>SUM(E23*10/100*0.08*0.1/12)</f>
        <v>10.075333333333333</v>
      </c>
    </row>
    <row r="24" spans="1:8" ht="12.75">
      <c r="A24" s="17" t="s">
        <v>45</v>
      </c>
      <c r="B24" s="17" t="s">
        <v>46</v>
      </c>
      <c r="C24" s="17"/>
      <c r="D24" s="18">
        <v>2005</v>
      </c>
      <c r="E24" s="16">
        <v>654</v>
      </c>
      <c r="F24" s="16">
        <v>0</v>
      </c>
      <c r="G24" s="17">
        <v>100</v>
      </c>
      <c r="H24" s="19">
        <f t="shared" si="0"/>
        <v>0.0436</v>
      </c>
    </row>
    <row r="25" spans="1:8" ht="24">
      <c r="A25" s="17" t="s">
        <v>26</v>
      </c>
      <c r="B25" s="17" t="s">
        <v>47</v>
      </c>
      <c r="C25" s="17" t="s">
        <v>48</v>
      </c>
      <c r="D25" s="18">
        <v>1953</v>
      </c>
      <c r="E25" s="16">
        <v>771</v>
      </c>
      <c r="F25" s="16">
        <v>0</v>
      </c>
      <c r="G25" s="17">
        <v>100</v>
      </c>
      <c r="H25" s="19">
        <f>SUM(E25*10/100*0.08*0.1/12)</f>
        <v>0.0514</v>
      </c>
    </row>
    <row r="26" spans="1:8" ht="12.75">
      <c r="A26" s="20" t="s">
        <v>49</v>
      </c>
      <c r="B26" s="20" t="s">
        <v>50</v>
      </c>
      <c r="C26" s="20"/>
      <c r="D26" s="21">
        <v>1980</v>
      </c>
      <c r="E26" s="22">
        <v>3353.1</v>
      </c>
      <c r="F26" s="16">
        <v>0</v>
      </c>
      <c r="G26" s="17">
        <v>100</v>
      </c>
      <c r="H26" s="19">
        <f>SUM(E26*10/100*0.08*0.1/12)</f>
        <v>0.22354</v>
      </c>
    </row>
    <row r="27" spans="1:8" ht="36">
      <c r="A27" s="23" t="s">
        <v>30</v>
      </c>
      <c r="B27" s="23" t="s">
        <v>51</v>
      </c>
      <c r="C27" s="23" t="s">
        <v>52</v>
      </c>
      <c r="D27" s="23">
        <v>1962</v>
      </c>
      <c r="E27" s="23">
        <v>380674.88</v>
      </c>
      <c r="F27" s="16">
        <v>0</v>
      </c>
      <c r="G27" s="17">
        <v>100</v>
      </c>
      <c r="H27" s="24">
        <f>SUM(E27*10/100*0.06*0.1/12)</f>
        <v>19.033744</v>
      </c>
    </row>
    <row r="28" spans="1:8" ht="36">
      <c r="A28" s="20" t="s">
        <v>53</v>
      </c>
      <c r="B28" s="20" t="s">
        <v>54</v>
      </c>
      <c r="C28" s="20" t="s">
        <v>55</v>
      </c>
      <c r="D28" s="20">
        <v>1980</v>
      </c>
      <c r="E28" s="20">
        <v>692750</v>
      </c>
      <c r="F28" s="16">
        <v>0</v>
      </c>
      <c r="G28" s="17">
        <v>100</v>
      </c>
      <c r="H28" s="25">
        <f>SUM(E28*10/100*0.08*0.1/12)</f>
        <v>46.18333333333334</v>
      </c>
    </row>
    <row r="29" spans="1:8" ht="36">
      <c r="A29" s="20" t="s">
        <v>56</v>
      </c>
      <c r="B29" s="20" t="s">
        <v>57</v>
      </c>
      <c r="C29" s="20" t="s">
        <v>58</v>
      </c>
      <c r="D29" s="20">
        <v>1980</v>
      </c>
      <c r="E29" s="20">
        <v>55000</v>
      </c>
      <c r="F29" s="20">
        <v>20900</v>
      </c>
      <c r="G29" s="20">
        <v>62</v>
      </c>
      <c r="H29" s="25">
        <f>SUM(F29*0.06*0.1/12)</f>
        <v>10.450000000000001</v>
      </c>
    </row>
    <row r="30" spans="1:8" ht="48">
      <c r="A30" s="17" t="s">
        <v>59</v>
      </c>
      <c r="B30" s="17" t="s">
        <v>60</v>
      </c>
      <c r="C30" s="17" t="s">
        <v>61</v>
      </c>
      <c r="D30" s="17">
        <v>1980</v>
      </c>
      <c r="E30" s="17">
        <v>276250</v>
      </c>
      <c r="F30" s="16">
        <v>0</v>
      </c>
      <c r="G30" s="17">
        <v>100</v>
      </c>
      <c r="H30" s="19">
        <f>SUM(E30*10/100*0.08*0.1/12)</f>
        <v>18.416666666666668</v>
      </c>
    </row>
    <row r="31" spans="1:8" ht="48">
      <c r="A31" s="17" t="s">
        <v>59</v>
      </c>
      <c r="B31" s="17" t="s">
        <v>62</v>
      </c>
      <c r="C31" s="17" t="s">
        <v>63</v>
      </c>
      <c r="D31" s="17">
        <v>1978</v>
      </c>
      <c r="E31" s="17">
        <v>212500</v>
      </c>
      <c r="F31" s="16">
        <v>0</v>
      </c>
      <c r="G31" s="17">
        <v>100</v>
      </c>
      <c r="H31" s="19">
        <f aca="true" t="shared" si="1" ref="H31:H39">SUM(E31*10/100*0.08*0.1/12)</f>
        <v>14.166666666666666</v>
      </c>
    </row>
    <row r="32" spans="1:8" ht="72">
      <c r="A32" s="17" t="s">
        <v>64</v>
      </c>
      <c r="B32" s="17" t="s">
        <v>65</v>
      </c>
      <c r="C32" s="17" t="s">
        <v>66</v>
      </c>
      <c r="D32" s="17">
        <v>1980</v>
      </c>
      <c r="E32" s="17">
        <v>2635000</v>
      </c>
      <c r="F32" s="16">
        <v>0</v>
      </c>
      <c r="G32" s="17">
        <v>100</v>
      </c>
      <c r="H32" s="19">
        <f t="shared" si="1"/>
        <v>175.66666666666666</v>
      </c>
    </row>
    <row r="33" spans="1:8" ht="24">
      <c r="A33" s="17" t="s">
        <v>59</v>
      </c>
      <c r="B33" s="17" t="s">
        <v>67</v>
      </c>
      <c r="C33" s="17" t="s">
        <v>68</v>
      </c>
      <c r="D33" s="17">
        <v>1972</v>
      </c>
      <c r="E33" s="17">
        <v>119000</v>
      </c>
      <c r="F33" s="16">
        <v>0</v>
      </c>
      <c r="G33" s="17">
        <v>100</v>
      </c>
      <c r="H33" s="19">
        <f t="shared" si="1"/>
        <v>7.933333333333334</v>
      </c>
    </row>
    <row r="34" spans="1:8" ht="48">
      <c r="A34" s="17" t="s">
        <v>69</v>
      </c>
      <c r="B34" s="17" t="s">
        <v>70</v>
      </c>
      <c r="C34" s="17" t="s">
        <v>71</v>
      </c>
      <c r="D34" s="17">
        <v>1975</v>
      </c>
      <c r="E34" s="17">
        <v>765000</v>
      </c>
      <c r="F34" s="16">
        <v>0</v>
      </c>
      <c r="G34" s="17">
        <v>100</v>
      </c>
      <c r="H34" s="19">
        <f t="shared" si="1"/>
        <v>51</v>
      </c>
    </row>
    <row r="35" spans="1:8" ht="48">
      <c r="A35" s="17" t="s">
        <v>72</v>
      </c>
      <c r="B35" s="17" t="s">
        <v>73</v>
      </c>
      <c r="C35" s="17" t="s">
        <v>74</v>
      </c>
      <c r="D35" s="17">
        <v>1975</v>
      </c>
      <c r="E35" s="17">
        <v>403750</v>
      </c>
      <c r="F35" s="16">
        <v>0</v>
      </c>
      <c r="G35" s="17">
        <v>100</v>
      </c>
      <c r="H35" s="19">
        <f t="shared" si="1"/>
        <v>26.916666666666668</v>
      </c>
    </row>
    <row r="36" spans="1:8" ht="36">
      <c r="A36" s="17" t="s">
        <v>75</v>
      </c>
      <c r="B36" s="17" t="s">
        <v>76</v>
      </c>
      <c r="C36" s="17" t="s">
        <v>77</v>
      </c>
      <c r="D36" s="17">
        <v>1978</v>
      </c>
      <c r="E36" s="17">
        <v>369750</v>
      </c>
      <c r="F36" s="16">
        <v>0</v>
      </c>
      <c r="G36" s="17">
        <v>100</v>
      </c>
      <c r="H36" s="19">
        <f t="shared" si="1"/>
        <v>24.650000000000002</v>
      </c>
    </row>
    <row r="37" spans="1:8" ht="60">
      <c r="A37" s="17" t="s">
        <v>78</v>
      </c>
      <c r="B37" s="17" t="s">
        <v>79</v>
      </c>
      <c r="C37" s="17" t="s">
        <v>80</v>
      </c>
      <c r="D37" s="17">
        <v>1978</v>
      </c>
      <c r="E37" s="17">
        <v>395250</v>
      </c>
      <c r="F37" s="16">
        <v>0</v>
      </c>
      <c r="G37" s="17">
        <v>100</v>
      </c>
      <c r="H37" s="19">
        <f t="shared" si="1"/>
        <v>26.350000000000005</v>
      </c>
    </row>
    <row r="38" spans="1:8" ht="48">
      <c r="A38" s="17" t="s">
        <v>59</v>
      </c>
      <c r="B38" s="17" t="s">
        <v>81</v>
      </c>
      <c r="C38" s="17" t="s">
        <v>82</v>
      </c>
      <c r="D38" s="17">
        <v>1976</v>
      </c>
      <c r="E38" s="17">
        <v>233750</v>
      </c>
      <c r="F38" s="16">
        <v>0</v>
      </c>
      <c r="G38" s="17">
        <v>100</v>
      </c>
      <c r="H38" s="19">
        <f t="shared" si="1"/>
        <v>15.583333333333334</v>
      </c>
    </row>
    <row r="39" spans="1:8" ht="48">
      <c r="A39" s="17" t="s">
        <v>83</v>
      </c>
      <c r="B39" s="17" t="s">
        <v>84</v>
      </c>
      <c r="C39" s="17" t="s">
        <v>85</v>
      </c>
      <c r="D39" s="17">
        <v>1976</v>
      </c>
      <c r="E39" s="17">
        <v>259250</v>
      </c>
      <c r="F39" s="16">
        <v>0</v>
      </c>
      <c r="G39" s="17">
        <v>100</v>
      </c>
      <c r="H39" s="19">
        <f t="shared" si="1"/>
        <v>17.283333333333335</v>
      </c>
    </row>
    <row r="40" spans="1:8" ht="12.75">
      <c r="A40" s="17" t="s">
        <v>59</v>
      </c>
      <c r="B40" s="17" t="s">
        <v>86</v>
      </c>
      <c r="C40" s="17" t="s">
        <v>87</v>
      </c>
      <c r="D40" s="17">
        <v>2010</v>
      </c>
      <c r="E40" s="17">
        <v>860000</v>
      </c>
      <c r="F40" s="17">
        <v>82560</v>
      </c>
      <c r="G40" s="17">
        <v>4</v>
      </c>
      <c r="H40" s="19">
        <f>SUM(F40*0.08*0.1/12)</f>
        <v>55.04</v>
      </c>
    </row>
    <row r="41" spans="1:8" ht="36">
      <c r="A41" s="17" t="s">
        <v>59</v>
      </c>
      <c r="B41" s="17" t="s">
        <v>88</v>
      </c>
      <c r="C41" s="17" t="s">
        <v>89</v>
      </c>
      <c r="D41" s="17">
        <v>1976</v>
      </c>
      <c r="E41" s="17">
        <v>612000</v>
      </c>
      <c r="F41" s="16">
        <v>0</v>
      </c>
      <c r="G41" s="17">
        <v>100</v>
      </c>
      <c r="H41" s="19">
        <f>SUM(E41*10/100*0.08*0.1/12)</f>
        <v>40.800000000000004</v>
      </c>
    </row>
    <row r="42" spans="1:8" ht="48">
      <c r="A42" s="17" t="s">
        <v>59</v>
      </c>
      <c r="B42" s="17" t="s">
        <v>90</v>
      </c>
      <c r="C42" s="17" t="s">
        <v>91</v>
      </c>
      <c r="D42" s="17">
        <v>2010</v>
      </c>
      <c r="E42" s="17">
        <v>12750</v>
      </c>
      <c r="F42" s="17">
        <v>12240</v>
      </c>
      <c r="G42" s="17">
        <v>4</v>
      </c>
      <c r="H42" s="19">
        <f>SUM(F42*0.08*0.1/12)</f>
        <v>8.160000000000002</v>
      </c>
    </row>
    <row r="43" spans="1:8" ht="24">
      <c r="A43" s="17" t="s">
        <v>92</v>
      </c>
      <c r="B43" s="17" t="s">
        <v>93</v>
      </c>
      <c r="C43" s="17" t="s">
        <v>94</v>
      </c>
      <c r="D43" s="17">
        <v>1976</v>
      </c>
      <c r="E43" s="17">
        <v>646000</v>
      </c>
      <c r="F43" s="16">
        <v>0</v>
      </c>
      <c r="G43" s="17">
        <v>100</v>
      </c>
      <c r="H43" s="19">
        <f>SUM(E43*10/100*0.08*0.1/12)</f>
        <v>43.06666666666667</v>
      </c>
    </row>
    <row r="44" spans="1:8" ht="36">
      <c r="A44" s="17" t="s">
        <v>95</v>
      </c>
      <c r="B44" s="20" t="s">
        <v>96</v>
      </c>
      <c r="C44" s="20" t="s">
        <v>97</v>
      </c>
      <c r="D44" s="17">
        <v>1985</v>
      </c>
      <c r="E44" s="17">
        <v>208250</v>
      </c>
      <c r="F44" s="16">
        <v>0</v>
      </c>
      <c r="G44" s="17">
        <v>100</v>
      </c>
      <c r="H44" s="19">
        <f>SUM(E44*10/100*0.08*0.1/12)</f>
        <v>13.883333333333335</v>
      </c>
    </row>
    <row r="45" spans="1:8" ht="60">
      <c r="A45" s="17" t="s">
        <v>59</v>
      </c>
      <c r="B45" s="20" t="s">
        <v>98</v>
      </c>
      <c r="C45" s="20" t="s">
        <v>99</v>
      </c>
      <c r="D45" s="17">
        <v>1996</v>
      </c>
      <c r="E45" s="17">
        <v>518500</v>
      </c>
      <c r="F45" s="17">
        <v>207400</v>
      </c>
      <c r="G45" s="17">
        <v>60</v>
      </c>
      <c r="H45" s="19">
        <v>138.27</v>
      </c>
    </row>
    <row r="46" spans="1:8" ht="36">
      <c r="A46" s="17" t="s">
        <v>100</v>
      </c>
      <c r="B46" s="20" t="s">
        <v>101</v>
      </c>
      <c r="C46" s="20" t="s">
        <v>102</v>
      </c>
      <c r="D46" s="17">
        <v>1986</v>
      </c>
      <c r="E46" s="17">
        <v>2069750</v>
      </c>
      <c r="F46" s="16">
        <v>0</v>
      </c>
      <c r="G46" s="17">
        <v>100</v>
      </c>
      <c r="H46" s="19">
        <f>SUM(E46*10/100*0.08*0.1/12)</f>
        <v>137.98333333333335</v>
      </c>
    </row>
    <row r="47" spans="1:8" ht="24">
      <c r="A47" s="17" t="s">
        <v>59</v>
      </c>
      <c r="B47" s="20" t="s">
        <v>103</v>
      </c>
      <c r="C47" s="20" t="s">
        <v>104</v>
      </c>
      <c r="D47" s="17">
        <v>1995</v>
      </c>
      <c r="E47" s="17">
        <v>4250</v>
      </c>
      <c r="F47" s="17">
        <v>1530</v>
      </c>
      <c r="G47" s="17">
        <v>64</v>
      </c>
      <c r="H47" s="19">
        <v>1.02</v>
      </c>
    </row>
    <row r="48" spans="1:8" ht="48">
      <c r="A48" s="17" t="s">
        <v>105</v>
      </c>
      <c r="B48" s="20" t="s">
        <v>106</v>
      </c>
      <c r="C48" s="20" t="s">
        <v>107</v>
      </c>
      <c r="D48" s="17">
        <v>1996</v>
      </c>
      <c r="E48" s="17">
        <v>204000</v>
      </c>
      <c r="F48" s="17">
        <v>81600</v>
      </c>
      <c r="G48" s="17">
        <v>60</v>
      </c>
      <c r="H48" s="19">
        <v>54.4</v>
      </c>
    </row>
    <row r="49" spans="1:8" ht="24">
      <c r="A49" s="17" t="s">
        <v>59</v>
      </c>
      <c r="B49" s="20" t="s">
        <v>108</v>
      </c>
      <c r="C49" s="17" t="s">
        <v>109</v>
      </c>
      <c r="D49" s="17">
        <v>2010</v>
      </c>
      <c r="E49" s="17">
        <v>1351500</v>
      </c>
      <c r="F49" s="17">
        <v>1297440</v>
      </c>
      <c r="G49" s="17">
        <v>4</v>
      </c>
      <c r="H49" s="19">
        <v>864.96</v>
      </c>
    </row>
    <row r="50" spans="1:8" ht="72">
      <c r="A50" s="17" t="s">
        <v>110</v>
      </c>
      <c r="B50" s="26" t="s">
        <v>111</v>
      </c>
      <c r="C50" s="17" t="s">
        <v>112</v>
      </c>
      <c r="D50" s="17">
        <v>1986</v>
      </c>
      <c r="E50" s="17">
        <v>484500</v>
      </c>
      <c r="F50" s="16">
        <v>0</v>
      </c>
      <c r="G50" s="17">
        <v>100</v>
      </c>
      <c r="H50" s="19">
        <f>SUM(E50*10/100*0.08*0.1/12)</f>
        <v>32.300000000000004</v>
      </c>
    </row>
    <row r="51" spans="1:8" ht="48">
      <c r="A51" s="17" t="s">
        <v>59</v>
      </c>
      <c r="B51" s="26" t="s">
        <v>113</v>
      </c>
      <c r="C51" s="17" t="s">
        <v>114</v>
      </c>
      <c r="D51" s="17">
        <v>1986</v>
      </c>
      <c r="E51" s="17">
        <v>89250</v>
      </c>
      <c r="F51" s="16">
        <v>0</v>
      </c>
      <c r="G51" s="17">
        <v>100</v>
      </c>
      <c r="H51" s="19">
        <f>SUM(E51*10/100*0.08*0.1/12)</f>
        <v>5.95</v>
      </c>
    </row>
    <row r="52" spans="1:8" ht="60">
      <c r="A52" s="17" t="s">
        <v>115</v>
      </c>
      <c r="B52" s="26" t="s">
        <v>116</v>
      </c>
      <c r="C52" s="17" t="s">
        <v>117</v>
      </c>
      <c r="D52" s="17">
        <v>1972</v>
      </c>
      <c r="E52" s="17">
        <v>318750</v>
      </c>
      <c r="F52" s="16">
        <v>0</v>
      </c>
      <c r="G52" s="17">
        <v>100</v>
      </c>
      <c r="H52" s="19">
        <f>SUM(E52*10/100*0.08*0.1/12)</f>
        <v>21.25</v>
      </c>
    </row>
    <row r="53" spans="1:8" ht="60">
      <c r="A53" s="17" t="s">
        <v>118</v>
      </c>
      <c r="B53" s="26" t="s">
        <v>119</v>
      </c>
      <c r="C53" s="17" t="s">
        <v>120</v>
      </c>
      <c r="D53" s="17">
        <v>1980</v>
      </c>
      <c r="E53" s="17">
        <v>340000</v>
      </c>
      <c r="F53" s="16">
        <v>0</v>
      </c>
      <c r="G53" s="17">
        <v>100</v>
      </c>
      <c r="H53" s="19">
        <f>SUM(E53*10/100*0.08*0.1/12)</f>
        <v>22.666666666666668</v>
      </c>
    </row>
    <row r="54" spans="1:8" ht="84">
      <c r="A54" s="17" t="s">
        <v>121</v>
      </c>
      <c r="B54" s="17" t="s">
        <v>122</v>
      </c>
      <c r="C54" s="17" t="s">
        <v>123</v>
      </c>
      <c r="D54" s="17">
        <v>1982</v>
      </c>
      <c r="E54" s="17">
        <v>1219750</v>
      </c>
      <c r="F54" s="16">
        <v>0</v>
      </c>
      <c r="G54" s="17">
        <v>100</v>
      </c>
      <c r="H54" s="19">
        <f>SUM(E54*10/100*0.08*0.1/12)</f>
        <v>81.31666666666668</v>
      </c>
    </row>
    <row r="55" spans="1:8" ht="48">
      <c r="A55" s="17" t="s">
        <v>59</v>
      </c>
      <c r="B55" s="17" t="s">
        <v>124</v>
      </c>
      <c r="C55" s="17" t="s">
        <v>125</v>
      </c>
      <c r="D55" s="17">
        <v>1995</v>
      </c>
      <c r="E55" s="17">
        <v>178500</v>
      </c>
      <c r="F55" s="17">
        <v>64260</v>
      </c>
      <c r="G55" s="17">
        <v>64</v>
      </c>
      <c r="H55" s="19">
        <f aca="true" t="shared" si="2" ref="H55:H61">SUM(F55*0.08*0.1/12)</f>
        <v>42.84</v>
      </c>
    </row>
    <row r="56" spans="1:8" ht="36">
      <c r="A56" s="23" t="s">
        <v>126</v>
      </c>
      <c r="B56" s="23" t="s">
        <v>127</v>
      </c>
      <c r="C56" s="23" t="s">
        <v>128</v>
      </c>
      <c r="D56" s="23">
        <v>1995</v>
      </c>
      <c r="E56" s="23">
        <v>4779477.36</v>
      </c>
      <c r="F56" s="23">
        <v>1911790.8</v>
      </c>
      <c r="G56" s="23">
        <v>60</v>
      </c>
      <c r="H56" s="24">
        <f t="shared" si="2"/>
        <v>1274.5272</v>
      </c>
    </row>
    <row r="57" spans="1:8" ht="36">
      <c r="A57" s="17" t="s">
        <v>129</v>
      </c>
      <c r="B57" s="17" t="s">
        <v>130</v>
      </c>
      <c r="C57" s="17" t="s">
        <v>131</v>
      </c>
      <c r="D57" s="17">
        <v>2007</v>
      </c>
      <c r="E57" s="17">
        <v>535500</v>
      </c>
      <c r="F57" s="17">
        <v>449820</v>
      </c>
      <c r="G57" s="17">
        <v>16</v>
      </c>
      <c r="H57" s="19">
        <f t="shared" si="2"/>
        <v>299.88</v>
      </c>
    </row>
    <row r="58" spans="1:8" ht="24">
      <c r="A58" s="17" t="s">
        <v>132</v>
      </c>
      <c r="B58" s="17" t="s">
        <v>133</v>
      </c>
      <c r="C58" s="17" t="s">
        <v>134</v>
      </c>
      <c r="D58" s="17">
        <v>2004</v>
      </c>
      <c r="E58" s="17">
        <v>255000</v>
      </c>
      <c r="F58" s="17">
        <v>183600</v>
      </c>
      <c r="G58" s="17">
        <v>28</v>
      </c>
      <c r="H58" s="19">
        <f t="shared" si="2"/>
        <v>122.40000000000002</v>
      </c>
    </row>
    <row r="59" spans="1:8" ht="12.75">
      <c r="A59" s="17" t="s">
        <v>59</v>
      </c>
      <c r="B59" s="17" t="s">
        <v>135</v>
      </c>
      <c r="C59" s="17" t="s">
        <v>63</v>
      </c>
      <c r="D59" s="17">
        <v>2001</v>
      </c>
      <c r="E59" s="17">
        <v>212500</v>
      </c>
      <c r="F59" s="17">
        <v>127500</v>
      </c>
      <c r="G59" s="17">
        <v>40</v>
      </c>
      <c r="H59" s="19">
        <f t="shared" si="2"/>
        <v>85</v>
      </c>
    </row>
    <row r="60" spans="1:8" ht="48">
      <c r="A60" s="17" t="s">
        <v>136</v>
      </c>
      <c r="B60" s="17" t="s">
        <v>137</v>
      </c>
      <c r="C60" s="17" t="s">
        <v>138</v>
      </c>
      <c r="D60" s="17">
        <v>1996</v>
      </c>
      <c r="E60" s="17">
        <v>382500</v>
      </c>
      <c r="F60" s="17">
        <v>153000</v>
      </c>
      <c r="G60" s="17">
        <v>60</v>
      </c>
      <c r="H60" s="19">
        <f t="shared" si="2"/>
        <v>102</v>
      </c>
    </row>
    <row r="61" spans="1:8" ht="36">
      <c r="A61" s="23" t="s">
        <v>59</v>
      </c>
      <c r="B61" s="23" t="s">
        <v>139</v>
      </c>
      <c r="C61" s="23" t="s">
        <v>89</v>
      </c>
      <c r="D61" s="23">
        <v>2009</v>
      </c>
      <c r="E61" s="23">
        <v>890000</v>
      </c>
      <c r="F61" s="23">
        <v>818800</v>
      </c>
      <c r="G61" s="23">
        <v>8</v>
      </c>
      <c r="H61" s="24">
        <f t="shared" si="2"/>
        <v>545.8666666666667</v>
      </c>
    </row>
    <row r="62" spans="1:8" ht="48">
      <c r="A62" s="23" t="s">
        <v>59</v>
      </c>
      <c r="B62" s="23" t="s">
        <v>140</v>
      </c>
      <c r="C62" s="23" t="s">
        <v>141</v>
      </c>
      <c r="D62" s="23">
        <v>1970</v>
      </c>
      <c r="E62" s="23">
        <v>57367.03</v>
      </c>
      <c r="F62" s="16">
        <v>0</v>
      </c>
      <c r="G62" s="17">
        <v>100</v>
      </c>
      <c r="H62" s="24">
        <f>SUM(E62*10/100*0.08*0.1/12)</f>
        <v>3.8244686666666676</v>
      </c>
    </row>
    <row r="63" spans="1:8" ht="48">
      <c r="A63" s="20" t="s">
        <v>59</v>
      </c>
      <c r="B63" s="20" t="s">
        <v>142</v>
      </c>
      <c r="C63" s="20" t="s">
        <v>143</v>
      </c>
      <c r="D63" s="20">
        <v>1981</v>
      </c>
      <c r="E63" s="20">
        <v>552500</v>
      </c>
      <c r="F63" s="16">
        <v>0</v>
      </c>
      <c r="G63" s="17">
        <v>100</v>
      </c>
      <c r="H63" s="25">
        <f>SUM(E63*10/100*0.08*0.1/12)</f>
        <v>36.833333333333336</v>
      </c>
    </row>
    <row r="64" spans="1:8" ht="36">
      <c r="A64" s="23" t="s">
        <v>59</v>
      </c>
      <c r="B64" s="23" t="s">
        <v>144</v>
      </c>
      <c r="C64" s="23" t="s">
        <v>145</v>
      </c>
      <c r="D64" s="23">
        <v>2009</v>
      </c>
      <c r="E64" s="23">
        <v>1233676.17</v>
      </c>
      <c r="F64" s="23">
        <v>1134981</v>
      </c>
      <c r="G64" s="23">
        <v>8</v>
      </c>
      <c r="H64" s="24">
        <f>SUM(F64*0.08*0.1/12)</f>
        <v>756.654</v>
      </c>
    </row>
    <row r="65" spans="1:8" ht="24">
      <c r="A65" s="17" t="s">
        <v>59</v>
      </c>
      <c r="B65" s="17" t="s">
        <v>146</v>
      </c>
      <c r="C65" s="17" t="s">
        <v>147</v>
      </c>
      <c r="D65" s="17">
        <v>1974</v>
      </c>
      <c r="E65" s="17">
        <v>250750</v>
      </c>
      <c r="F65" s="16">
        <v>0</v>
      </c>
      <c r="G65" s="17">
        <v>100</v>
      </c>
      <c r="H65" s="19">
        <f>SUM(E65*10/100*0.08*0.1/12)</f>
        <v>16.71666666666667</v>
      </c>
    </row>
    <row r="66" spans="1:8" ht="36">
      <c r="A66" s="23" t="s">
        <v>59</v>
      </c>
      <c r="B66" s="23" t="s">
        <v>148</v>
      </c>
      <c r="C66" s="23" t="s">
        <v>91</v>
      </c>
      <c r="D66" s="23">
        <v>1980</v>
      </c>
      <c r="E66" s="23">
        <v>3387.1</v>
      </c>
      <c r="F66" s="16">
        <v>0</v>
      </c>
      <c r="G66" s="17">
        <v>100</v>
      </c>
      <c r="H66" s="24">
        <f>SUM(E66*10/100*0.08*0.1/12)</f>
        <v>0.22580666666666668</v>
      </c>
    </row>
    <row r="67" spans="1:8" ht="132">
      <c r="A67" s="23" t="s">
        <v>59</v>
      </c>
      <c r="B67" s="23" t="s">
        <v>149</v>
      </c>
      <c r="C67" s="23" t="s">
        <v>150</v>
      </c>
      <c r="D67" s="23">
        <v>1990</v>
      </c>
      <c r="E67" s="23">
        <v>2140560.72</v>
      </c>
      <c r="F67" s="23">
        <v>342489</v>
      </c>
      <c r="G67" s="23">
        <v>84</v>
      </c>
      <c r="H67" s="24">
        <f>SUM(F67*0.08*0.1/12)</f>
        <v>228.32600000000002</v>
      </c>
    </row>
    <row r="68" spans="1:8" ht="36">
      <c r="A68" s="20" t="s">
        <v>59</v>
      </c>
      <c r="B68" s="20" t="s">
        <v>151</v>
      </c>
      <c r="C68" s="20" t="s">
        <v>114</v>
      </c>
      <c r="D68" s="20">
        <v>2004</v>
      </c>
      <c r="E68" s="20">
        <v>89250</v>
      </c>
      <c r="F68" s="20">
        <v>64260</v>
      </c>
      <c r="G68" s="20">
        <v>28</v>
      </c>
      <c r="H68" s="25">
        <f>SUM(F68*0.08*0.1/12)</f>
        <v>42.84</v>
      </c>
    </row>
    <row r="69" spans="1:8" ht="60">
      <c r="A69" s="17" t="s">
        <v>59</v>
      </c>
      <c r="B69" s="17" t="s">
        <v>152</v>
      </c>
      <c r="C69" s="17"/>
      <c r="D69" s="17">
        <v>1985</v>
      </c>
      <c r="E69" s="17">
        <v>1275000</v>
      </c>
      <c r="F69" s="16">
        <v>0</v>
      </c>
      <c r="G69" s="17">
        <v>100</v>
      </c>
      <c r="H69" s="19">
        <f>SUM(E69*10/100*0.08*0.1/12)</f>
        <v>85</v>
      </c>
    </row>
    <row r="70" spans="1:8" ht="60">
      <c r="A70" s="23" t="s">
        <v>153</v>
      </c>
      <c r="B70" s="23" t="s">
        <v>154</v>
      </c>
      <c r="C70" s="23" t="s">
        <v>155</v>
      </c>
      <c r="D70" s="23">
        <v>1970</v>
      </c>
      <c r="E70" s="23">
        <v>157644.19</v>
      </c>
      <c r="F70" s="16">
        <v>0</v>
      </c>
      <c r="G70" s="17">
        <v>100</v>
      </c>
      <c r="H70" s="24">
        <f>SUM(E70*10/100*0.08*0.1/12)</f>
        <v>10.509612666666667</v>
      </c>
    </row>
    <row r="71" spans="1:8" ht="60">
      <c r="A71" s="17" t="s">
        <v>30</v>
      </c>
      <c r="B71" s="17" t="s">
        <v>156</v>
      </c>
      <c r="C71" s="17" t="s">
        <v>155</v>
      </c>
      <c r="D71" s="17">
        <v>1975</v>
      </c>
      <c r="E71" s="17">
        <v>0</v>
      </c>
      <c r="F71" s="16">
        <v>0</v>
      </c>
      <c r="G71" s="17">
        <v>100</v>
      </c>
      <c r="H71" s="19">
        <f>SUM(E71*10/100*0.08*0.1/12)</f>
        <v>0</v>
      </c>
    </row>
    <row r="72" spans="1:8" ht="96">
      <c r="A72" s="23" t="s">
        <v>26</v>
      </c>
      <c r="B72" s="23" t="s">
        <v>157</v>
      </c>
      <c r="C72" s="23" t="s">
        <v>158</v>
      </c>
      <c r="D72" s="23">
        <v>2005</v>
      </c>
      <c r="E72" s="23">
        <v>377824</v>
      </c>
      <c r="F72" s="23">
        <v>287146</v>
      </c>
      <c r="G72" s="23">
        <v>24</v>
      </c>
      <c r="H72" s="24">
        <f>SUM(F72*0.08*0.1/12)</f>
        <v>191.43066666666667</v>
      </c>
    </row>
    <row r="73" spans="1:8" ht="12.75">
      <c r="A73" s="23" t="s">
        <v>59</v>
      </c>
      <c r="B73" s="23" t="s">
        <v>159</v>
      </c>
      <c r="C73" s="23" t="s">
        <v>160</v>
      </c>
      <c r="D73" s="23">
        <v>1964</v>
      </c>
      <c r="E73" s="23">
        <v>36753.33</v>
      </c>
      <c r="F73" s="23"/>
      <c r="G73" s="23"/>
      <c r="H73" s="24">
        <f>SUM(E73*10/100*0.08*0.1/12)</f>
        <v>2.4502220000000006</v>
      </c>
    </row>
    <row r="74" spans="1:8" ht="84">
      <c r="A74" s="23" t="s">
        <v>161</v>
      </c>
      <c r="B74" s="23" t="s">
        <v>162</v>
      </c>
      <c r="C74" s="23" t="s">
        <v>163</v>
      </c>
      <c r="D74" s="6">
        <v>2005</v>
      </c>
      <c r="E74" s="7">
        <v>88168</v>
      </c>
      <c r="F74" s="7">
        <v>70240.71</v>
      </c>
      <c r="G74" s="23">
        <v>20</v>
      </c>
      <c r="H74" s="24">
        <f>SUM(F74*0.08*0.1/12)</f>
        <v>46.827140000000014</v>
      </c>
    </row>
    <row r="75" spans="1:8" ht="24">
      <c r="A75" s="17" t="s">
        <v>59</v>
      </c>
      <c r="B75" s="17" t="s">
        <v>162</v>
      </c>
      <c r="C75" s="17" t="s">
        <v>164</v>
      </c>
      <c r="D75" s="17">
        <v>1972</v>
      </c>
      <c r="E75" s="17">
        <v>178500</v>
      </c>
      <c r="F75" s="16">
        <v>0</v>
      </c>
      <c r="G75" s="17">
        <v>100</v>
      </c>
      <c r="H75" s="19">
        <f>SUM(E75*10/100*0.08*0.1/12)</f>
        <v>11.9</v>
      </c>
    </row>
    <row r="76" spans="1:8" ht="36">
      <c r="A76" s="17" t="s">
        <v>59</v>
      </c>
      <c r="B76" s="17" t="s">
        <v>165</v>
      </c>
      <c r="C76" s="17" t="s">
        <v>166</v>
      </c>
      <c r="D76" s="17">
        <v>1970</v>
      </c>
      <c r="E76" s="17">
        <v>433500</v>
      </c>
      <c r="F76" s="16">
        <v>0</v>
      </c>
      <c r="G76" s="17">
        <v>100</v>
      </c>
      <c r="H76" s="19">
        <f>SUM(E76*10/100*0.08*0.1/12)</f>
        <v>28.900000000000002</v>
      </c>
    </row>
    <row r="77" spans="1:8" ht="24">
      <c r="A77" s="23" t="s">
        <v>153</v>
      </c>
      <c r="B77" s="23" t="s">
        <v>167</v>
      </c>
      <c r="C77" s="23"/>
      <c r="D77" s="23">
        <v>1970</v>
      </c>
      <c r="E77" s="23">
        <v>80098.09</v>
      </c>
      <c r="F77" s="16">
        <v>0</v>
      </c>
      <c r="G77" s="17">
        <v>100</v>
      </c>
      <c r="H77" s="24">
        <f>SUM(E77*10/100*0.06*0.1/12)</f>
        <v>4.004904499999999</v>
      </c>
    </row>
    <row r="78" spans="1:8" ht="60">
      <c r="A78" s="23" t="s">
        <v>153</v>
      </c>
      <c r="B78" s="23" t="s">
        <v>168</v>
      </c>
      <c r="C78" s="23" t="s">
        <v>155</v>
      </c>
      <c r="D78" s="23">
        <v>1979</v>
      </c>
      <c r="E78" s="23">
        <v>585405.38</v>
      </c>
      <c r="F78" s="16">
        <v>0</v>
      </c>
      <c r="G78" s="17">
        <v>100</v>
      </c>
      <c r="H78" s="24">
        <f>SUM(E78*10/100*0.06*0.1/12)</f>
        <v>29.270269000000003</v>
      </c>
    </row>
    <row r="79" spans="1:8" ht="60">
      <c r="A79" s="17" t="s">
        <v>161</v>
      </c>
      <c r="B79" s="17" t="s">
        <v>169</v>
      </c>
      <c r="C79" s="17" t="s">
        <v>170</v>
      </c>
      <c r="D79" s="17">
        <v>1976</v>
      </c>
      <c r="E79" s="17">
        <v>101000</v>
      </c>
      <c r="F79" s="16">
        <v>0</v>
      </c>
      <c r="G79" s="17">
        <v>100</v>
      </c>
      <c r="H79" s="19">
        <f aca="true" t="shared" si="3" ref="H79:H84">SUM(E79*10/100*0.08*0.1/12)</f>
        <v>6.733333333333334</v>
      </c>
    </row>
    <row r="80" spans="1:8" ht="60">
      <c r="A80" s="17" t="s">
        <v>161</v>
      </c>
      <c r="B80" s="17" t="s">
        <v>171</v>
      </c>
      <c r="C80" s="17" t="s">
        <v>172</v>
      </c>
      <c r="D80" s="17">
        <v>1978</v>
      </c>
      <c r="E80" s="17">
        <v>102000</v>
      </c>
      <c r="F80" s="16">
        <v>0</v>
      </c>
      <c r="G80" s="17">
        <v>100</v>
      </c>
      <c r="H80" s="19">
        <f t="shared" si="3"/>
        <v>6.800000000000001</v>
      </c>
    </row>
    <row r="81" spans="1:8" ht="24">
      <c r="A81" s="17" t="s">
        <v>59</v>
      </c>
      <c r="B81" s="17" t="s">
        <v>173</v>
      </c>
      <c r="C81" s="17">
        <v>0.13</v>
      </c>
      <c r="D81" s="17">
        <v>1982</v>
      </c>
      <c r="E81" s="17">
        <v>136500</v>
      </c>
      <c r="F81" s="16">
        <v>0</v>
      </c>
      <c r="G81" s="17">
        <v>100</v>
      </c>
      <c r="H81" s="19">
        <f t="shared" si="3"/>
        <v>9.1</v>
      </c>
    </row>
    <row r="82" spans="1:8" ht="60">
      <c r="A82" s="17" t="s">
        <v>161</v>
      </c>
      <c r="B82" s="17" t="s">
        <v>174</v>
      </c>
      <c r="C82" s="17" t="s">
        <v>175</v>
      </c>
      <c r="D82" s="17">
        <v>1982</v>
      </c>
      <c r="E82" s="17">
        <v>103000</v>
      </c>
      <c r="F82" s="16">
        <v>0</v>
      </c>
      <c r="G82" s="17">
        <v>100</v>
      </c>
      <c r="H82" s="19">
        <f t="shared" si="3"/>
        <v>6.866666666666667</v>
      </c>
    </row>
    <row r="83" spans="1:8" ht="60">
      <c r="A83" s="17" t="s">
        <v>161</v>
      </c>
      <c r="B83" s="17" t="s">
        <v>176</v>
      </c>
      <c r="C83" s="17" t="s">
        <v>175</v>
      </c>
      <c r="D83" s="17">
        <v>1980</v>
      </c>
      <c r="E83" s="17">
        <v>104000</v>
      </c>
      <c r="F83" s="16">
        <v>0</v>
      </c>
      <c r="G83" s="17">
        <v>100</v>
      </c>
      <c r="H83" s="19">
        <f t="shared" si="3"/>
        <v>6.933333333333334</v>
      </c>
    </row>
    <row r="84" spans="1:8" ht="84">
      <c r="A84" s="17" t="s">
        <v>177</v>
      </c>
      <c r="B84" s="17" t="s">
        <v>178</v>
      </c>
      <c r="C84" s="17" t="s">
        <v>179</v>
      </c>
      <c r="D84" s="17">
        <v>1987</v>
      </c>
      <c r="E84" s="17">
        <v>1666000</v>
      </c>
      <c r="F84" s="16">
        <v>0</v>
      </c>
      <c r="G84" s="17">
        <v>100</v>
      </c>
      <c r="H84" s="19">
        <f t="shared" si="3"/>
        <v>111.06666666666668</v>
      </c>
    </row>
    <row r="85" spans="1:8" ht="60">
      <c r="A85" s="17" t="s">
        <v>180</v>
      </c>
      <c r="B85" s="17" t="s">
        <v>181</v>
      </c>
      <c r="C85" s="17" t="s">
        <v>182</v>
      </c>
      <c r="D85" s="17">
        <v>2001</v>
      </c>
      <c r="E85" s="17">
        <v>850000</v>
      </c>
      <c r="F85" s="17">
        <v>510000</v>
      </c>
      <c r="G85" s="17">
        <v>40</v>
      </c>
      <c r="H85" s="19">
        <f>SUM(F85*0.08*0.1/12)</f>
        <v>340</v>
      </c>
    </row>
    <row r="86" spans="1:8" ht="60">
      <c r="A86" s="23" t="s">
        <v>183</v>
      </c>
      <c r="B86" s="23" t="s">
        <v>184</v>
      </c>
      <c r="C86" s="23" t="s">
        <v>185</v>
      </c>
      <c r="D86" s="23">
        <v>2010</v>
      </c>
      <c r="E86" s="23">
        <v>968240</v>
      </c>
      <c r="F86" s="23">
        <v>944034</v>
      </c>
      <c r="G86" s="23">
        <v>4</v>
      </c>
      <c r="H86" s="24">
        <f>SUM(F86*0.06*0.1/12)</f>
        <v>472.01700000000005</v>
      </c>
    </row>
    <row r="87" spans="1:8" ht="60">
      <c r="A87" s="17" t="s">
        <v>186</v>
      </c>
      <c r="B87" s="17" t="s">
        <v>187</v>
      </c>
      <c r="C87" s="17" t="s">
        <v>188</v>
      </c>
      <c r="D87" s="17">
        <v>1974</v>
      </c>
      <c r="E87" s="17">
        <v>743750</v>
      </c>
      <c r="F87" s="16">
        <v>0</v>
      </c>
      <c r="G87" s="17">
        <v>100</v>
      </c>
      <c r="H87" s="19">
        <f>SUM(E87*10/100*0.08*0.1/12)</f>
        <v>49.583333333333336</v>
      </c>
    </row>
    <row r="88" spans="1:8" ht="36">
      <c r="A88" s="17" t="s">
        <v>186</v>
      </c>
      <c r="B88" s="17" t="s">
        <v>189</v>
      </c>
      <c r="C88" s="17" t="s">
        <v>190</v>
      </c>
      <c r="D88" s="17">
        <v>1982</v>
      </c>
      <c r="E88" s="17">
        <v>127500</v>
      </c>
      <c r="F88" s="16">
        <v>0</v>
      </c>
      <c r="G88" s="17">
        <v>100</v>
      </c>
      <c r="H88" s="19">
        <f>SUM(E88*10/100*0.08*0.1/12)</f>
        <v>8.5</v>
      </c>
    </row>
    <row r="89" spans="1:8" ht="96">
      <c r="A89" s="23" t="s">
        <v>186</v>
      </c>
      <c r="B89" s="23" t="s">
        <v>191</v>
      </c>
      <c r="C89" s="23"/>
      <c r="D89" s="23">
        <v>1994</v>
      </c>
      <c r="E89" s="23">
        <v>6179</v>
      </c>
      <c r="F89" s="23">
        <v>1977</v>
      </c>
      <c r="G89" s="23">
        <v>68</v>
      </c>
      <c r="H89" s="24">
        <f>SUM(F89*0.08*0.1/12)</f>
        <v>1.318</v>
      </c>
    </row>
    <row r="90" spans="1:8" ht="12.75">
      <c r="A90" s="27" t="s">
        <v>192</v>
      </c>
      <c r="B90" s="27"/>
      <c r="C90" s="27"/>
      <c r="D90" s="27"/>
      <c r="E90" s="27"/>
      <c r="F90" s="27"/>
      <c r="G90" s="27"/>
      <c r="H90" s="28">
        <f>SUM(H10:H89)</f>
        <v>7191.513114833334</v>
      </c>
    </row>
    <row r="91" spans="1:8" ht="24">
      <c r="A91" s="27" t="s">
        <v>193</v>
      </c>
      <c r="B91" s="27"/>
      <c r="C91" s="27"/>
      <c r="D91" s="27"/>
      <c r="E91" s="27"/>
      <c r="F91" s="27"/>
      <c r="G91" s="27"/>
      <c r="H91" s="28"/>
    </row>
    <row r="92" spans="1:8" ht="48">
      <c r="A92" s="16" t="s">
        <v>194</v>
      </c>
      <c r="B92" s="16" t="s">
        <v>23</v>
      </c>
      <c r="C92" s="16" t="s">
        <v>23</v>
      </c>
      <c r="D92" s="18">
        <v>1998</v>
      </c>
      <c r="E92" s="16">
        <v>4541.7</v>
      </c>
      <c r="F92" s="16">
        <v>0</v>
      </c>
      <c r="G92" s="16">
        <f aca="true" t="shared" si="4" ref="G92:G114">SUM(100-(F92*100/E92))</f>
        <v>100</v>
      </c>
      <c r="H92" s="19">
        <f aca="true" t="shared" si="5" ref="H92:H101">SUM(E92*2/100*0.1/12)</f>
        <v>0.7569500000000001</v>
      </c>
    </row>
    <row r="93" spans="1:8" ht="48">
      <c r="A93" s="16" t="s">
        <v>195</v>
      </c>
      <c r="B93" s="16" t="s">
        <v>23</v>
      </c>
      <c r="C93" s="16" t="s">
        <v>23</v>
      </c>
      <c r="D93" s="18">
        <v>2005</v>
      </c>
      <c r="E93" s="16">
        <v>12922.88</v>
      </c>
      <c r="F93" s="16">
        <v>0</v>
      </c>
      <c r="G93" s="16">
        <f t="shared" si="4"/>
        <v>100</v>
      </c>
      <c r="H93" s="19">
        <f t="shared" si="5"/>
        <v>2.1538133333333334</v>
      </c>
    </row>
    <row r="94" spans="1:8" ht="48">
      <c r="A94" s="16" t="s">
        <v>196</v>
      </c>
      <c r="B94" s="16" t="s">
        <v>23</v>
      </c>
      <c r="C94" s="16" t="s">
        <v>23</v>
      </c>
      <c r="D94" s="18">
        <v>2005</v>
      </c>
      <c r="E94" s="16">
        <v>202442.68</v>
      </c>
      <c r="F94" s="16">
        <v>0</v>
      </c>
      <c r="G94" s="16">
        <f t="shared" si="4"/>
        <v>100</v>
      </c>
      <c r="H94" s="19">
        <f t="shared" si="5"/>
        <v>33.740446666666664</v>
      </c>
    </row>
    <row r="95" spans="1:8" ht="48">
      <c r="A95" s="16" t="s">
        <v>197</v>
      </c>
      <c r="B95" s="16" t="s">
        <v>23</v>
      </c>
      <c r="C95" s="16" t="s">
        <v>23</v>
      </c>
      <c r="D95" s="18">
        <v>2006</v>
      </c>
      <c r="E95" s="16">
        <v>26946</v>
      </c>
      <c r="F95" s="16">
        <v>0</v>
      </c>
      <c r="G95" s="16">
        <f t="shared" si="4"/>
        <v>100</v>
      </c>
      <c r="H95" s="19">
        <f t="shared" si="5"/>
        <v>4.491</v>
      </c>
    </row>
    <row r="96" spans="1:8" ht="48">
      <c r="A96" s="16" t="s">
        <v>198</v>
      </c>
      <c r="B96" s="16" t="s">
        <v>23</v>
      </c>
      <c r="C96" s="16" t="s">
        <v>23</v>
      </c>
      <c r="D96" s="18">
        <v>2005</v>
      </c>
      <c r="E96" s="16">
        <v>12853.76</v>
      </c>
      <c r="F96" s="16">
        <v>0</v>
      </c>
      <c r="G96" s="16">
        <f t="shared" si="4"/>
        <v>100</v>
      </c>
      <c r="H96" s="19">
        <f t="shared" si="5"/>
        <v>2.1422933333333334</v>
      </c>
    </row>
    <row r="97" spans="1:8" ht="48">
      <c r="A97" s="16" t="s">
        <v>199</v>
      </c>
      <c r="B97" s="16" t="s">
        <v>23</v>
      </c>
      <c r="C97" s="16" t="s">
        <v>23</v>
      </c>
      <c r="D97" s="18">
        <v>2006</v>
      </c>
      <c r="E97" s="16">
        <v>11990.16</v>
      </c>
      <c r="F97" s="16">
        <v>0</v>
      </c>
      <c r="G97" s="16">
        <f t="shared" si="4"/>
        <v>100</v>
      </c>
      <c r="H97" s="19">
        <f t="shared" si="5"/>
        <v>1.9983600000000001</v>
      </c>
    </row>
    <row r="98" spans="1:8" ht="48">
      <c r="A98" s="16" t="s">
        <v>200</v>
      </c>
      <c r="B98" s="16" t="s">
        <v>23</v>
      </c>
      <c r="C98" s="16" t="s">
        <v>23</v>
      </c>
      <c r="D98" s="18">
        <v>2005</v>
      </c>
      <c r="E98" s="16">
        <v>15376.27</v>
      </c>
      <c r="F98" s="16">
        <v>0</v>
      </c>
      <c r="G98" s="16">
        <f t="shared" si="4"/>
        <v>100</v>
      </c>
      <c r="H98" s="19">
        <f t="shared" si="5"/>
        <v>2.5627116666666665</v>
      </c>
    </row>
    <row r="99" spans="1:8" ht="48">
      <c r="A99" s="16" t="s">
        <v>201</v>
      </c>
      <c r="B99" s="16" t="s">
        <v>23</v>
      </c>
      <c r="C99" s="16" t="s">
        <v>23</v>
      </c>
      <c r="D99" s="18">
        <v>2001</v>
      </c>
      <c r="E99" s="16">
        <v>17576.96</v>
      </c>
      <c r="F99" s="16">
        <v>0</v>
      </c>
      <c r="G99" s="16">
        <f t="shared" si="4"/>
        <v>100</v>
      </c>
      <c r="H99" s="19">
        <f t="shared" si="5"/>
        <v>2.9294933333333333</v>
      </c>
    </row>
    <row r="100" spans="1:8" ht="36">
      <c r="A100" s="17" t="s">
        <v>202</v>
      </c>
      <c r="B100" s="17" t="s">
        <v>203</v>
      </c>
      <c r="C100" s="17" t="s">
        <v>203</v>
      </c>
      <c r="D100" s="17">
        <v>2004</v>
      </c>
      <c r="E100" s="16">
        <v>454</v>
      </c>
      <c r="F100" s="16">
        <v>0</v>
      </c>
      <c r="G100" s="16">
        <f t="shared" si="4"/>
        <v>100</v>
      </c>
      <c r="H100" s="19">
        <f t="shared" si="5"/>
        <v>0.07566666666666667</v>
      </c>
    </row>
    <row r="101" spans="1:8" ht="36">
      <c r="A101" s="17" t="s">
        <v>204</v>
      </c>
      <c r="B101" s="17" t="s">
        <v>203</v>
      </c>
      <c r="C101" s="17" t="s">
        <v>203</v>
      </c>
      <c r="D101" s="17">
        <v>2004</v>
      </c>
      <c r="E101" s="16">
        <v>10080</v>
      </c>
      <c r="F101" s="16">
        <v>0</v>
      </c>
      <c r="G101" s="16">
        <f t="shared" si="4"/>
        <v>100</v>
      </c>
      <c r="H101" s="19">
        <f t="shared" si="5"/>
        <v>1.68</v>
      </c>
    </row>
    <row r="102" spans="1:8" ht="36">
      <c r="A102" s="29" t="s">
        <v>205</v>
      </c>
      <c r="B102" s="29" t="s">
        <v>25</v>
      </c>
      <c r="C102" s="29" t="s">
        <v>25</v>
      </c>
      <c r="D102" s="30">
        <v>2006</v>
      </c>
      <c r="E102" s="29">
        <v>467398.94</v>
      </c>
      <c r="F102" s="29">
        <v>373918</v>
      </c>
      <c r="G102" s="16">
        <f t="shared" si="4"/>
        <v>20.000246470392085</v>
      </c>
      <c r="H102" s="31">
        <f>SUM(E102*10/100*0.1/12)</f>
        <v>389.4991166666667</v>
      </c>
    </row>
    <row r="103" spans="1:8" ht="24">
      <c r="A103" s="29" t="s">
        <v>206</v>
      </c>
      <c r="B103" s="29" t="s">
        <v>207</v>
      </c>
      <c r="C103" s="29" t="s">
        <v>207</v>
      </c>
      <c r="D103" s="30">
        <v>2006</v>
      </c>
      <c r="E103" s="29">
        <v>25595.93</v>
      </c>
      <c r="F103" s="16">
        <v>0</v>
      </c>
      <c r="G103" s="16">
        <f t="shared" si="4"/>
        <v>100</v>
      </c>
      <c r="H103" s="32">
        <f>SUM(E103*2/100*0.1/12)</f>
        <v>4.2659883333333335</v>
      </c>
    </row>
    <row r="104" spans="1:8" ht="24">
      <c r="A104" s="29" t="s">
        <v>208</v>
      </c>
      <c r="B104" s="29" t="s">
        <v>207</v>
      </c>
      <c r="C104" s="29" t="s">
        <v>207</v>
      </c>
      <c r="D104" s="30">
        <v>2007</v>
      </c>
      <c r="E104" s="29">
        <v>51310.1</v>
      </c>
      <c r="F104" s="16">
        <v>0</v>
      </c>
      <c r="G104" s="16">
        <f t="shared" si="4"/>
        <v>100</v>
      </c>
      <c r="H104" s="32">
        <f>SUM(E104*2/100*0.1/12)</f>
        <v>8.551683333333335</v>
      </c>
    </row>
    <row r="105" spans="1:8" ht="12.75">
      <c r="A105" s="29" t="s">
        <v>209</v>
      </c>
      <c r="B105" s="29"/>
      <c r="C105" s="29"/>
      <c r="D105" s="30">
        <v>2007</v>
      </c>
      <c r="E105" s="29">
        <v>74152.54</v>
      </c>
      <c r="F105" s="29">
        <v>14830</v>
      </c>
      <c r="G105" s="16">
        <f t="shared" si="4"/>
        <v>80.00068507430764</v>
      </c>
      <c r="H105" s="32">
        <f>SUM(E105*4/100*0.1/12)</f>
        <v>24.717513333333333</v>
      </c>
    </row>
    <row r="106" spans="1:8" ht="36">
      <c r="A106" s="29" t="s">
        <v>210</v>
      </c>
      <c r="B106" s="29" t="s">
        <v>211</v>
      </c>
      <c r="C106" s="29" t="s">
        <v>211</v>
      </c>
      <c r="D106" s="30">
        <v>2007</v>
      </c>
      <c r="E106" s="29">
        <v>10033.9</v>
      </c>
      <c r="F106" s="16">
        <v>0</v>
      </c>
      <c r="G106" s="16">
        <f t="shared" si="4"/>
        <v>100</v>
      </c>
      <c r="H106" s="32">
        <f aca="true" t="shared" si="6" ref="H106:H112">SUM(E106*2/100*0.1/12)</f>
        <v>1.672316666666667</v>
      </c>
    </row>
    <row r="107" spans="1:8" ht="24">
      <c r="A107" s="29" t="s">
        <v>212</v>
      </c>
      <c r="B107" s="29" t="s">
        <v>213</v>
      </c>
      <c r="C107" s="29" t="s">
        <v>213</v>
      </c>
      <c r="D107" s="30">
        <v>2007</v>
      </c>
      <c r="E107" s="29">
        <v>12090</v>
      </c>
      <c r="F107" s="16">
        <v>0</v>
      </c>
      <c r="G107" s="16">
        <f t="shared" si="4"/>
        <v>100</v>
      </c>
      <c r="H107" s="32">
        <f t="shared" si="6"/>
        <v>2.015</v>
      </c>
    </row>
    <row r="108" spans="1:8" ht="24">
      <c r="A108" s="29" t="s">
        <v>214</v>
      </c>
      <c r="B108" s="29" t="s">
        <v>215</v>
      </c>
      <c r="C108" s="29" t="s">
        <v>215</v>
      </c>
      <c r="D108" s="30">
        <v>2007</v>
      </c>
      <c r="E108" s="29">
        <v>15900.43</v>
      </c>
      <c r="F108" s="16">
        <v>0</v>
      </c>
      <c r="G108" s="16">
        <f t="shared" si="4"/>
        <v>100</v>
      </c>
      <c r="H108" s="32">
        <f t="shared" si="6"/>
        <v>2.650071666666667</v>
      </c>
    </row>
    <row r="109" spans="1:8" ht="24">
      <c r="A109" s="29" t="s">
        <v>199</v>
      </c>
      <c r="B109" s="29" t="s">
        <v>216</v>
      </c>
      <c r="C109" s="29" t="s">
        <v>216</v>
      </c>
      <c r="D109" s="30">
        <v>2007</v>
      </c>
      <c r="E109" s="29">
        <v>16389.83</v>
      </c>
      <c r="F109" s="16">
        <v>0</v>
      </c>
      <c r="G109" s="16">
        <f t="shared" si="4"/>
        <v>100</v>
      </c>
      <c r="H109" s="32">
        <f t="shared" si="6"/>
        <v>2.731638333333333</v>
      </c>
    </row>
    <row r="110" spans="1:8" ht="36">
      <c r="A110" s="29" t="s">
        <v>199</v>
      </c>
      <c r="B110" s="29" t="s">
        <v>217</v>
      </c>
      <c r="C110" s="29" t="s">
        <v>217</v>
      </c>
      <c r="D110" s="30">
        <v>2007</v>
      </c>
      <c r="E110" s="29">
        <v>17415</v>
      </c>
      <c r="F110" s="16">
        <v>0</v>
      </c>
      <c r="G110" s="16">
        <f t="shared" si="4"/>
        <v>100</v>
      </c>
      <c r="H110" s="32">
        <f t="shared" si="6"/>
        <v>2.9025000000000003</v>
      </c>
    </row>
    <row r="111" spans="1:8" ht="12.75">
      <c r="A111" s="29" t="s">
        <v>218</v>
      </c>
      <c r="B111" s="29"/>
      <c r="C111" s="29"/>
      <c r="D111" s="30">
        <v>2007</v>
      </c>
      <c r="E111" s="29">
        <v>16322.03</v>
      </c>
      <c r="F111" s="16">
        <v>0</v>
      </c>
      <c r="G111" s="16">
        <f t="shared" si="4"/>
        <v>100</v>
      </c>
      <c r="H111" s="32">
        <f t="shared" si="6"/>
        <v>2.7203383333333337</v>
      </c>
    </row>
    <row r="112" spans="1:8" ht="12.75">
      <c r="A112" s="29" t="s">
        <v>218</v>
      </c>
      <c r="B112" s="29"/>
      <c r="C112" s="29"/>
      <c r="D112" s="30">
        <v>2007</v>
      </c>
      <c r="E112" s="29">
        <v>14406.78</v>
      </c>
      <c r="F112" s="16">
        <v>0</v>
      </c>
      <c r="G112" s="16">
        <f t="shared" si="4"/>
        <v>100</v>
      </c>
      <c r="H112" s="32">
        <f t="shared" si="6"/>
        <v>2.40113</v>
      </c>
    </row>
    <row r="113" spans="1:8" ht="36">
      <c r="A113" s="29" t="s">
        <v>219</v>
      </c>
      <c r="B113" s="29" t="s">
        <v>220</v>
      </c>
      <c r="C113" s="29" t="s">
        <v>220</v>
      </c>
      <c r="D113" s="30">
        <v>2007</v>
      </c>
      <c r="E113" s="29">
        <v>297500</v>
      </c>
      <c r="F113" s="29">
        <v>59500</v>
      </c>
      <c r="G113" s="16">
        <f t="shared" si="4"/>
        <v>80</v>
      </c>
      <c r="H113" s="32">
        <f>SUM(E113*4/100*0.1/12)</f>
        <v>99.16666666666667</v>
      </c>
    </row>
    <row r="114" spans="1:8" ht="24">
      <c r="A114" s="29" t="s">
        <v>201</v>
      </c>
      <c r="B114" s="29"/>
      <c r="C114" s="29"/>
      <c r="D114" s="30">
        <v>2007</v>
      </c>
      <c r="E114" s="29">
        <v>13500</v>
      </c>
      <c r="F114" s="29">
        <v>0</v>
      </c>
      <c r="G114" s="16">
        <f t="shared" si="4"/>
        <v>100</v>
      </c>
      <c r="H114" s="32">
        <f>SUM(E114*2/100*0.1/12)</f>
        <v>2.25</v>
      </c>
    </row>
    <row r="115" spans="1:8" ht="12.75">
      <c r="A115" s="33" t="s">
        <v>221</v>
      </c>
      <c r="B115" s="33"/>
      <c r="C115" s="34"/>
      <c r="D115" s="34"/>
      <c r="E115" s="35">
        <f>SUM(E92:E114)</f>
        <v>1347199.8900000001</v>
      </c>
      <c r="F115" s="36"/>
      <c r="G115" s="35">
        <f>SUM(F92:F114)</f>
        <v>448248</v>
      </c>
      <c r="H115" s="37">
        <f>SUM(H92:H114)</f>
        <v>598.0746983333333</v>
      </c>
    </row>
    <row r="116" spans="1:8" ht="12.75">
      <c r="A116" s="34" t="s">
        <v>222</v>
      </c>
      <c r="B116" s="34"/>
      <c r="C116" s="34"/>
      <c r="D116" s="34"/>
      <c r="E116" s="35">
        <f>SUM(E115+E8)</f>
        <v>3642590.27</v>
      </c>
      <c r="F116" s="36"/>
      <c r="G116" s="35">
        <f>SUM(G115+F8)</f>
        <v>1504127.6</v>
      </c>
      <c r="H116" s="37">
        <f>SUM(H115+H90+H8)</f>
        <v>8251.167813166667</v>
      </c>
    </row>
    <row r="117" spans="1:8" ht="12.75">
      <c r="A117" s="1"/>
      <c r="B117" s="1"/>
      <c r="C117" s="1"/>
      <c r="D117" s="1"/>
      <c r="E117" s="1"/>
      <c r="F117" s="1"/>
      <c r="G117" s="1"/>
      <c r="H117" s="1"/>
    </row>
  </sheetData>
  <sheetProtection/>
  <mergeCells count="2">
    <mergeCell ref="F1:H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User</cp:lastModifiedBy>
  <cp:lastPrinted>2011-08-22T23:31:50Z</cp:lastPrinted>
  <dcterms:created xsi:type="dcterms:W3CDTF">2011-08-18T01:32:58Z</dcterms:created>
  <dcterms:modified xsi:type="dcterms:W3CDTF">2011-08-23T01:59:30Z</dcterms:modified>
  <cp:category/>
  <cp:version/>
  <cp:contentType/>
  <cp:contentStatus/>
</cp:coreProperties>
</file>